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3970" windowHeight="9660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N31" i="1"/>
  <c r="M31" i="1"/>
  <c r="P30" i="1"/>
  <c r="O30" i="1"/>
  <c r="N30" i="1"/>
  <c r="M30" i="1"/>
  <c r="O28" i="1"/>
  <c r="M27" i="1"/>
  <c r="Q26" i="1"/>
  <c r="P26" i="1"/>
  <c r="O26" i="1"/>
  <c r="M26" i="1"/>
  <c r="N26" i="1"/>
  <c r="P25" i="1"/>
  <c r="O25" i="1"/>
  <c r="N25" i="1"/>
  <c r="M25" i="1"/>
  <c r="O9" i="1"/>
  <c r="P9" i="1"/>
  <c r="M24" i="1"/>
  <c r="N23" i="1"/>
  <c r="M23" i="1"/>
  <c r="Q21" i="1"/>
  <c r="P21" i="1"/>
  <c r="O21" i="1"/>
  <c r="N21" i="1"/>
  <c r="M21" i="1"/>
  <c r="N14" i="1"/>
  <c r="M12" i="1"/>
  <c r="Q11" i="1"/>
  <c r="P11" i="1"/>
  <c r="O11" i="1"/>
  <c r="N11" i="1"/>
  <c r="M11" i="1"/>
  <c r="N33" i="1"/>
  <c r="M33" i="1"/>
  <c r="N29" i="1"/>
  <c r="M29" i="1"/>
  <c r="N28" i="1"/>
  <c r="M28" i="1"/>
  <c r="O22" i="1"/>
  <c r="N22" i="1"/>
  <c r="M22" i="1"/>
  <c r="M20" i="1"/>
  <c r="O19" i="1"/>
  <c r="N19" i="1"/>
  <c r="M19" i="1"/>
  <c r="N18" i="1"/>
  <c r="M18" i="1"/>
  <c r="N17" i="1"/>
  <c r="M17" i="1"/>
  <c r="O16" i="1"/>
  <c r="N16" i="1"/>
  <c r="M16" i="1"/>
  <c r="N15" i="1"/>
  <c r="M15" i="1"/>
  <c r="M14" i="1"/>
  <c r="N13" i="1"/>
  <c r="M13" i="1"/>
  <c r="N10" i="1"/>
  <c r="M10" i="1"/>
  <c r="N9" i="1"/>
  <c r="M9" i="1"/>
  <c r="O8" i="1"/>
  <c r="N8" i="1"/>
  <c r="M8" i="1"/>
  <c r="A40" i="21"/>
  <c r="A36" i="21"/>
  <c r="A32" i="21"/>
  <c r="A28" i="21"/>
  <c r="A24" i="21"/>
  <c r="A40" i="20"/>
  <c r="A36" i="20"/>
  <c r="A32" i="20"/>
  <c r="A28" i="20"/>
  <c r="A24" i="35"/>
  <c r="A20" i="35"/>
  <c r="B20" i="36"/>
  <c r="B21" i="36" s="1"/>
  <c r="B9" i="36"/>
  <c r="H9" i="36" s="1"/>
  <c r="H8" i="36"/>
  <c r="B10" i="36" l="1"/>
  <c r="H10" i="36" s="1"/>
  <c r="B11" i="36" l="1"/>
  <c r="H11" i="36" s="1"/>
  <c r="A42" i="37" l="1"/>
  <c r="A38" i="37"/>
  <c r="A34" i="37"/>
  <c r="A30" i="37"/>
  <c r="A47" i="23" l="1"/>
  <c r="A19" i="29"/>
  <c r="A15" i="29"/>
  <c r="A11" i="29"/>
  <c r="A7" i="29"/>
  <c r="A7" i="27"/>
  <c r="A11" i="27"/>
  <c r="A15" i="27"/>
  <c r="A19" i="27"/>
  <c r="A12" i="28"/>
  <c r="A7" i="28"/>
  <c r="A19" i="4"/>
  <c r="A15" i="4"/>
  <c r="A11" i="4"/>
  <c r="A7" i="4"/>
  <c r="A34" i="53"/>
  <c r="A30" i="53"/>
  <c r="A22" i="53"/>
  <c r="A18" i="53"/>
  <c r="A7" i="53"/>
  <c r="A15" i="42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A4" i="28" s="1"/>
  <c r="B32" i="1"/>
  <c r="A4" i="27" s="1"/>
  <c r="B33" i="1"/>
  <c r="M3" i="1" l="1"/>
  <c r="A12" i="26" l="1"/>
  <c r="A7" i="26"/>
  <c r="A11" i="30" l="1"/>
  <c r="A7" i="30"/>
  <c r="A43" i="23"/>
  <c r="A37" i="23"/>
  <c r="A37" i="36"/>
  <c r="A33" i="36"/>
  <c r="A29" i="36"/>
  <c r="A46" i="37"/>
  <c r="A22" i="39"/>
  <c r="A18" i="39"/>
  <c r="A14" i="39"/>
  <c r="A11" i="40"/>
  <c r="A7" i="40"/>
  <c r="A11" i="41"/>
  <c r="A7" i="41"/>
  <c r="A11" i="42"/>
  <c r="A7" i="42"/>
  <c r="A11" i="49"/>
  <c r="A7" i="49"/>
  <c r="A15" i="50"/>
  <c r="A7" i="50"/>
  <c r="A11" i="51"/>
  <c r="A7" i="51"/>
  <c r="A11" i="5"/>
  <c r="A7" i="5"/>
  <c r="A15" i="2"/>
  <c r="A11" i="2"/>
  <c r="A7" i="2"/>
  <c r="A4" i="26" l="1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3" i="1"/>
  <c r="L32" i="1"/>
  <c r="L31" i="1"/>
  <c r="L30" i="1"/>
  <c r="L29" i="1"/>
  <c r="L28" i="1"/>
  <c r="L27" i="1"/>
  <c r="J11" i="1"/>
  <c r="J20" i="1"/>
  <c r="J26" i="1"/>
  <c r="J10" i="1"/>
  <c r="J30" i="1"/>
  <c r="J29" i="1"/>
  <c r="J24" i="1"/>
  <c r="J16" i="1"/>
  <c r="J9" i="1"/>
  <c r="J23" i="1"/>
  <c r="J15" i="1"/>
  <c r="J27" i="1"/>
  <c r="J33" i="1"/>
  <c r="J25" i="1"/>
  <c r="J14" i="1"/>
  <c r="J18" i="1"/>
  <c r="J28" i="1"/>
  <c r="J22" i="1"/>
  <c r="J12" i="1"/>
  <c r="J32" i="1"/>
  <c r="J31" i="1"/>
  <c r="J19" i="1"/>
  <c r="J17" i="1"/>
  <c r="J13" i="1"/>
  <c r="J21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P2" i="1" l="1"/>
  <c r="A4" i="2"/>
</calcChain>
</file>

<file path=xl/sharedStrings.xml><?xml version="1.0" encoding="utf-8"?>
<sst xmlns="http://schemas.openxmlformats.org/spreadsheetml/2006/main" count="680" uniqueCount="481">
  <si>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</si>
  <si>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</si>
  <si>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</si>
  <si>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</si>
  <si>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</si>
  <si>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</si>
  <si>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</si>
  <si>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</si>
  <si>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</si>
  <si>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</si>
  <si>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</si>
  <si>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</si>
  <si>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</si>
  <si>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</si>
  <si>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</si>
  <si>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</si>
  <si>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</si>
  <si>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</si>
  <si>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</si>
  <si>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</si>
  <si>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</si>
  <si>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</si>
  <si>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</si>
  <si>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</si>
  <si>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</si>
  <si>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</si>
  <si>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</si>
  <si>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</si>
  <si>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</si>
  <si>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</si>
  <si>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</si>
  <si>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</si>
  <si>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</si>
  <si>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Total</t>
  </si>
  <si>
    <t>?</t>
  </si>
  <si>
    <t>Other information:</t>
  </si>
  <si>
    <t>Age (Months)</t>
  </si>
  <si>
    <t>Cash</t>
  </si>
  <si>
    <t>Current Year</t>
  </si>
  <si>
    <t>Prior Year</t>
  </si>
  <si>
    <t>Equity</t>
  </si>
  <si>
    <t>The following information is available for a federally regulated property and casualty</t>
  </si>
  <si>
    <t>Discount rate</t>
  </si>
  <si>
    <t>MfAD for claims development</t>
  </si>
  <si>
    <t>MfAD for recovery from reinsurance ceded</t>
  </si>
  <si>
    <t>MfAD for investment return rates</t>
  </si>
  <si>
    <t>Define the asset for future income taxes.</t>
  </si>
  <si>
    <t>Calculate the estimated effect of discounting the asset for future income taxes.</t>
  </si>
  <si>
    <t>insurance company as at December 31, 2018. All amounts are in thousands of dollars</t>
  </si>
  <si>
    <t>($000s).</t>
  </si>
  <si>
    <t>December 31, 2018.</t>
  </si>
  <si>
    <t xml:space="preserve">    ii.     Likelihood of model failure</t>
  </si>
  <si>
    <t>Briefly describe two advantages of bundling flood insurance with other coverages.</t>
  </si>
  <si>
    <t>Other than optional vs. bundled coverage, identify four considerations in the financial</t>
  </si>
  <si>
    <t>management of flood risk.</t>
  </si>
  <si>
    <t>Describe four preconditions for establishing a strong flood risk management culture.</t>
  </si>
  <si>
    <t>Identify the three insurance mechanisms administered by Facility Association.</t>
  </si>
  <si>
    <t>For each of the mechanisms identified in part a. above, identify a province in which it</t>
  </si>
  <si>
    <t>operates.</t>
  </si>
  <si>
    <t>Briefly describe each of the following legal principles and briefly explain a reason  ach</t>
  </si>
  <si>
    <t>principle is plaintiff-friendly or defendant-friendly:</t>
  </si>
  <si>
    <t xml:space="preserve">     i.     Joint and several liability</t>
  </si>
  <si>
    <t xml:space="preserve">    ii.     Gross income wage replacement</t>
  </si>
  <si>
    <t xml:space="preserve">   iii.     Collateral source rule</t>
  </si>
  <si>
    <t xml:space="preserve">  iv.     Prejudgment interest</t>
  </si>
  <si>
    <t>Identify a reform to each of the legal principles in part a. above that would benefit the</t>
  </si>
  <si>
    <t>counterparty to the one identified in part a. above.</t>
  </si>
  <si>
    <t>Explain the significance of the court case Precision Plating Ltd. v. Axa Pacific Insurance</t>
  </si>
  <si>
    <t>Co. as it applies to exclusions in Commercial General Liability coverage.</t>
  </si>
  <si>
    <t>Discuss the treatment of mental and behavioral impairment for the purpose of</t>
  </si>
  <si>
    <t>determining catastrophic impairment under statutory accident benefits in Ontario, citing</t>
  </si>
  <si>
    <t>any relevant precedents to support the conclusion drawn.</t>
  </si>
  <si>
    <t>XYZ is a liability insurer facing the following cases:</t>
  </si>
  <si>
    <t>Discuss whether XYZ is likely to have a duty to defend in each case, citing any relevant</t>
  </si>
  <si>
    <t>precedents used to support the conclusion drawn.</t>
  </si>
  <si>
    <t xml:space="preserve">     •     Case A: Insured A is being sued for sexual assault. XYZ is the primary insurer.</t>
  </si>
  <si>
    <t xml:space="preserve">     •     Case B: Insured B is being sued for fraud. XYZ is the primary insurer.</t>
  </si>
  <si>
    <t xml:space="preserve">     •     Case C: Insured C is being sued for negligence for an amount within Insured C's</t>
  </si>
  <si>
    <t xml:space="preserve">            primary limits. XYZ is the excess insurer.</t>
  </si>
  <si>
    <t>A pricing actuary is asked to prepare a filing for a personal automobile insurer in Ontario.</t>
  </si>
  <si>
    <t>The insurer's rating algorithm consists of three territories . Assuming the following data is</t>
  </si>
  <si>
    <t>actuarially sound, make a differential proposal that meets the requirements for approval.</t>
  </si>
  <si>
    <t>Territory</t>
  </si>
  <si>
    <t>Briefly describe two conditions that an insurer must meet to submit a simplified filing.</t>
  </si>
  <si>
    <t>The management of an insurer has asked the actuary to add the following discounts to its</t>
  </si>
  <si>
    <t>Briefly describe three types of information specifically required to provide adequate</t>
  </si>
  <si>
    <t>support for a usage-based insurance pricing filing.</t>
  </si>
  <si>
    <t>Describe the acceptability of a third-party provider program offering additional services</t>
  </si>
  <si>
    <t>using the personal information of the insured collected by the usage-based insurance device.</t>
  </si>
  <si>
    <t>-6.0%</t>
  </si>
  <si>
    <t>1.0%</t>
  </si>
  <si>
    <t>12.0%</t>
  </si>
  <si>
    <t>0.0%</t>
  </si>
  <si>
    <t>I</t>
  </si>
  <si>
    <t>On-Level Trended</t>
  </si>
  <si>
    <t>Earned Premiums</t>
  </si>
  <si>
    <t>(in $million)</t>
  </si>
  <si>
    <t>One-Way Analysis</t>
  </si>
  <si>
    <t>Indication</t>
  </si>
  <si>
    <t>Current</t>
  </si>
  <si>
    <t>Differentials</t>
  </si>
  <si>
    <t xml:space="preserve">     i.     Retiree discount on all coverages</t>
  </si>
  <si>
    <t xml:space="preserve">    ii.     Multi-line discount varying by property product</t>
  </si>
  <si>
    <t xml:space="preserve">   iii.     Good credit discount</t>
  </si>
  <si>
    <t>rating algorithm. Assuming the indication for each discount is actuarially sound, briefly</t>
  </si>
  <si>
    <t>explain whether it complies with Ontario regulation.</t>
  </si>
  <si>
    <t>Identify three objectives of the Insurance Bureau of Canada.</t>
  </si>
  <si>
    <t>Contrast the following two forms of insurance regulation:</t>
  </si>
  <si>
    <t xml:space="preserve">     i.     Guidelines</t>
  </si>
  <si>
    <t xml:space="preserve">    ii.     Legislation</t>
  </si>
  <si>
    <t>Briefly describe how federal legislation protects Canadian insureds of foreign insurance</t>
  </si>
  <si>
    <t>companies.</t>
  </si>
  <si>
    <t>Briefly explain whether the following situations are in line with the relevant provincial</t>
  </si>
  <si>
    <t>automobile insurance regulations.</t>
  </si>
  <si>
    <t>A private insurer in British Columbia must file its collision and comprehensive coverages</t>
  </si>
  <si>
    <t>An insurer in Nova Scotia must file its rate changes to the Nova Scotia Utility and</t>
  </si>
  <si>
    <t>Review Board within a specified period of time after putting the rates into use.</t>
  </si>
  <si>
    <t>A private insurer in Quebec may use new rates for property damage coverages before the</t>
  </si>
  <si>
    <t>company's submission of the rate filing with the insurance regulator.</t>
  </si>
  <si>
    <t>The Government of Alberta acts as a monopoly providing automobile insurance for</t>
  </si>
  <si>
    <t>transportation network companies.</t>
  </si>
  <si>
    <t>rate change and wait for the approval of the insurance regulator.before putting the rates</t>
  </si>
  <si>
    <t xml:space="preserve"> into use.</t>
  </si>
  <si>
    <t>Briefly describe the triggers to begin and end coverage under a Transportation Network</t>
  </si>
  <si>
    <t>policy S.P.F. No. 9 for statutory accident benefits.</t>
  </si>
  <si>
    <t>Briefly describe two situations where an S.P.F. No. 9 policy purchased by a</t>
  </si>
  <si>
    <t>Transportation Network Company would not provide any coverage to a driver logged</t>
  </si>
  <si>
    <t>into the Transportation Network.</t>
  </si>
  <si>
    <t>Briefly describe the following terms: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</si>
  <si>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</si>
  <si>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</si>
  <si>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Model</t>
  </si>
  <si>
    <t xml:space="preserve">    ii.     Model risk</t>
  </si>
  <si>
    <t xml:space="preserve">     i.     Severity of model failure</t>
  </si>
  <si>
    <t>The Canadian Institute of Actuaries' Standards of Practice specify the ranges of MfAD.</t>
  </si>
  <si>
    <t>Briefly describe four desirable risk margin characteristics.</t>
  </si>
  <si>
    <t xml:space="preserve">Identify the ranges for the claims development MfAD and the investment return rate </t>
  </si>
  <si>
    <t>MfAD and for each, briefly describe one situation where the margin can be selected</t>
  </si>
  <si>
    <t>outside of these ranges.</t>
  </si>
  <si>
    <t>Briefly describe four OSFI expectations with respect to the external peer reviewer.</t>
  </si>
  <si>
    <t>Describe the peer review cycle required by OSFI.</t>
  </si>
  <si>
    <t>Describe two differences in the responsibilities of an external peer reviewer and an</t>
  </si>
  <si>
    <t>external auditor.</t>
  </si>
  <si>
    <t>Situation</t>
  </si>
  <si>
    <t>A</t>
  </si>
  <si>
    <t>B</t>
  </si>
  <si>
    <t>D</t>
  </si>
  <si>
    <t>E</t>
  </si>
  <si>
    <t>Information available about the Fellow of the Canadian Institute of</t>
  </si>
  <si>
    <t>Actuaries (FCIA)</t>
  </si>
  <si>
    <t>ABC Insurance Company (ABC) is a federally regulated insurance company. For each of</t>
  </si>
  <si>
    <t>FCIA A worked at ABC under the AA for three years, and left four years ago</t>
  </si>
  <si>
    <t xml:space="preserve"> to join a consulting firm where she has been acting as AA for three different</t>
  </si>
  <si>
    <t>Canadian insurance companies since joining. She exercised all ABC stock</t>
  </si>
  <si>
    <t>options and sold all shares one year ago.</t>
  </si>
  <si>
    <t>C</t>
  </si>
  <si>
    <t>FCIA B works at a small consulting firm.  Most of his work relates to</t>
  </si>
  <si>
    <t>ratemaking.  The extent of his experience with the valuation of policy</t>
  </si>
  <si>
    <t>DEF, for which he acted as AA for the last fifteen years.</t>
  </si>
  <si>
    <t>liabilities is with respect to the work that he has completed for Company</t>
  </si>
  <si>
    <t xml:space="preserve">FCIA C is a policyholder of ABC and he invested in a mutual fund which </t>
  </si>
  <si>
    <t>owns shares of ABC.</t>
  </si>
  <si>
    <t>FCIA D works in a consulting firm. Her colleague was involved in the</t>
  </si>
  <si>
    <t>external audit of ABC this year.</t>
  </si>
  <si>
    <t>FCIA E works in a consulting firm. His colleague is involved in the actuarial</t>
  </si>
  <si>
    <t>work related to financial condition reporting for ABC this year.</t>
  </si>
  <si>
    <t>the above situations, justify whether the respective FCIA is eligible to serve as the peer</t>
  </si>
  <si>
    <t>reviewer of ABC's AA Report.</t>
  </si>
  <si>
    <t>Describe the concept of materiality.</t>
  </si>
  <si>
    <t>Identify four characteristics of an insurance company that may affect the materiality</t>
  </si>
  <si>
    <t>level.</t>
  </si>
  <si>
    <t>Identify two considerations regarding the disclosure of the materiality level within the</t>
  </si>
  <si>
    <t>actuarial work product.</t>
  </si>
  <si>
    <t>Describe the difference between the materiality level for DCAT work and the materiality</t>
  </si>
  <si>
    <t>level for valuation work.</t>
  </si>
  <si>
    <t>Briefly describe three reasons most insurance companies require a rating by a recognized</t>
  </si>
  <si>
    <t>rating agency.</t>
  </si>
  <si>
    <t>Identify two lines of business or types of insurance where high financial ratings are</t>
  </si>
  <si>
    <t>particularly important and briefly explain the reasons.</t>
  </si>
  <si>
    <t>The following information is available for a federally-regulated property and casualty</t>
  </si>
  <si>
    <t>Statement of Financial Position</t>
  </si>
  <si>
    <t>Bonds and debentures</t>
  </si>
  <si>
    <t>Common shares</t>
  </si>
  <si>
    <t>Real estate</t>
  </si>
  <si>
    <t>A12:en ts and brokers receivables</t>
  </si>
  <si>
    <t>Unearned premiums recoverable</t>
  </si>
  <si>
    <t>Unpaid claim and adjustment expenses recoverable</t>
  </si>
  <si>
    <t>Total assets</t>
  </si>
  <si>
    <t>Gross unpaid claims and adjustment expenses</t>
  </si>
  <si>
    <t> 40,000  </t>
  </si>
  <si>
    <t>Statement of Income</t>
  </si>
  <si>
    <t>Decrease (increase) in net unearned premiums</t>
  </si>
  <si>
    <t>Net claims and adjustment expenses</t>
  </si>
  <si>
    <t>Net acquisition expenses</t>
  </si>
  <si>
    <t>General expenses</t>
  </si>
  <si>
    <t>Investment income</t>
  </si>
  <si>
    <t>Realized gains (losses)</t>
  </si>
  <si>
    <t>Investment expenses</t>
  </si>
  <si>
    <t>Total income taxes</t>
  </si>
  <si>
    <t>The net leverage ratio at the end of the current year is 250%.</t>
  </si>
  <si>
    <t>All of the company's reinsurance is placed with an unregistered reinsurer without collateral.</t>
  </si>
  <si>
    <t>Net premiums written</t>
  </si>
  <si>
    <t>Calculate each of the following ratios as at December 31, 2018:</t>
  </si>
  <si>
    <t>Based on three ratios calculated in part a. above or any information given, comment on</t>
  </si>
  <si>
    <t>the company's financial health.</t>
  </si>
  <si>
    <t>Calculate the unpaid claims and adjustment expenses recoverable at the end of 2018.</t>
  </si>
  <si>
    <t xml:space="preserve">     i.     Investment yield</t>
  </si>
  <si>
    <t xml:space="preserve">    ii.     Return on equity</t>
  </si>
  <si>
    <t xml:space="preserve">   iii.     Return on assets</t>
  </si>
  <si>
    <t xml:space="preserve">  iv.     Net underwriting leverage ratio</t>
  </si>
  <si>
    <t>Given the following information, identify four ways in which the AA likely did not follow</t>
  </si>
  <si>
    <t>An AA for a federally-regulated property and casualty insurance company prepared the</t>
  </si>
  <si>
    <t>First, she collected the following elements and included them in her analysis:</t>
  </si>
  <si>
    <t>Next, the AA determined the future claims and adjustment expenses associated with the</t>
  </si>
  <si>
    <t>When the AA discounted the expected losses and adjustment expenses associated with the</t>
  </si>
  <si>
    <t>The AA calculated a positive equity in the unearned premium, as follows:</t>
  </si>
  <si>
    <t>As the equity in the unearned premium was lower than the DPAE, the AA set up a premium</t>
  </si>
  <si>
    <t>As the AA prepared the final report, she became aware of two potential subsequent events: a</t>
  </si>
  <si>
    <t>calculation error and a court decision that would affect claim costs.</t>
  </si>
  <si>
    <t>The AA determined that the calculation error was not material since its size would not affect</t>
  </si>
  <si>
    <t>The court decision occurred before the calculation date and was determined to be material.</t>
  </si>
  <si>
    <t>the appropriate standards of practice or educational guidance and describe what the</t>
  </si>
  <si>
    <t>appropriate action should have been in each instance.</t>
  </si>
  <si>
    <t>calculation of premium liabilities associated with the unexpired portion of in-force insurance</t>
  </si>
  <si>
    <t>contracts. The company had no swing-rated policies or inter-company pooling arrangements,</t>
  </si>
  <si>
    <t>but had implemented rate decreases on all lines within the last three months.</t>
  </si>
  <si>
    <t>•      Deferred tax assets</t>
  </si>
  <si>
    <t>•      Expected adjustments to premiums as a result of audits, late reporting and endorsements</t>
  </si>
  <si>
    <t>•      Expected commission adjustments on policies with variable commissions</t>
  </si>
  <si>
    <t>unearned premium. For most lines of business, the AA selected future expected loss ratioS</t>
  </si>
  <si>
    <t xml:space="preserve"> using the valuation of claims liabilities. However, for two specific lines of business, she used </t>
  </si>
  <si>
    <t xml:space="preserve">a separate ad hoc analysis. Some expected loss ratios were adjusted to the future period </t>
  </si>
  <si>
    <t>during which the unearned premium will be earned, while the rest were kept at the</t>
  </si>
  <si>
    <t>historically observed levels.</t>
  </si>
  <si>
    <t xml:space="preserve">unearned premium, the AA used the same discount rate, payment patterns and discounting </t>
  </si>
  <si>
    <t>periods that were used for the claim liabilities. Most MfADs were also the same as those</t>
  </si>
  <si>
    <t xml:space="preserve">used for the claim liabilities. For two lines of business, however, the MfADs differed </t>
  </si>
  <si>
    <t>materially from those used for the claim liabilities. No discounting was applied to the</t>
  </si>
  <si>
    <t>maintenance expenses or future reinsurance costs as it was not deemed material.</t>
  </si>
  <si>
    <t xml:space="preserve">     Net unearned premium</t>
  </si>
  <si>
    <t xml:space="preserve">     + Unearned reinsurance commissions</t>
  </si>
  <si>
    <t xml:space="preserve">     - Premium deficiency</t>
  </si>
  <si>
    <t xml:space="preserve">     - Net policy liabilities in connection with unearned premium</t>
  </si>
  <si>
    <t>deficiency equal to the difference. This amount was booked as a liability in the company's</t>
  </si>
  <si>
    <t>P&amp;C Annual Return, page 20.20.</t>
  </si>
  <si>
    <t>not reflect its impact in the work.</t>
  </si>
  <si>
    <t>The court decision made the entity different, and the purpose of the work was to report on the</t>
  </si>
  <si>
    <t xml:space="preserve">company as it was at the calculation date. The AA described the event in the report, but did </t>
  </si>
  <si>
    <t>the decisions of senior management or the directors of the company. Ifit had been material,</t>
  </si>
  <si>
    <t>the AA determined that it would have required adjustment in her work.</t>
  </si>
  <si>
    <t>Fully describe the five-part action plan outlined in the Marshall Report to fairly deliver</t>
  </si>
  <si>
    <t>fair benefits to Ontario injured drivers.</t>
  </si>
  <si>
    <t>Explain the value gap that exists in the Ontario auto insurance system.</t>
  </si>
  <si>
    <t>Identify three criteria used to evaluate government insurance programs.</t>
  </si>
  <si>
    <t>Evaluate the performance for each of the following programs based on the criteria</t>
  </si>
  <si>
    <t>identified in part a. above.</t>
  </si>
  <si>
    <t xml:space="preserve">     i.     PACICC</t>
  </si>
  <si>
    <t xml:space="preserve">    ii.     United States' National Flood Insurance Program</t>
  </si>
  <si>
    <t>An insured has the following policies and outstanding claims with an insolvent insurance</t>
  </si>
  <si>
    <t>company.</t>
  </si>
  <si>
    <t>Insurance</t>
  </si>
  <si>
    <t>Effective Date</t>
  </si>
  <si>
    <t>Expiration Date</t>
  </si>
  <si>
    <t>Full-Term</t>
  </si>
  <si>
    <t>Deductible</t>
  </si>
  <si>
    <t>Date of Loss</t>
  </si>
  <si>
    <t>coverage</t>
  </si>
  <si>
    <t>Premium</t>
  </si>
  <si>
    <t>Homeowner</t>
  </si>
  <si>
    <t>January 1, 2018</t>
  </si>
  <si>
    <t>December 31, 2018</t>
  </si>
  <si>
    <t>February  1, 2018</t>
  </si>
  <si>
    <t>Mortgage</t>
  </si>
  <si>
    <t>February 1, 2018</t>
  </si>
  <si>
    <t>A winding-up order is made in respect of the insurance company for March 31, 2018.</t>
  </si>
  <si>
    <t>Calculate the insured's recovery from PACICC.</t>
  </si>
  <si>
    <t>Assuming a distribution of $50,000 is made by the liquidator of the insolvent insurance</t>
  </si>
  <si>
    <t>Briefly describe two ways PACICC can obtain funding.</t>
  </si>
  <si>
    <t>company, provide an explanation as to the amount of additional recovery the insured will</t>
  </si>
  <si>
    <t>receive.</t>
  </si>
  <si>
    <t>insurance company as at December 31, 2018. All amounts are in thousands of dollars ($000s).</t>
  </si>
  <si>
    <t>Insurance Risk Margin</t>
  </si>
  <si>
    <t>Premium liabilities</t>
  </si>
  <si>
    <t>Catastrophes</t>
  </si>
  <si>
    <t>Market Risk Margin</t>
  </si>
  <si>
    <t>Interest rate risk</t>
  </si>
  <si>
    <t>Foreign exchange risk</t>
  </si>
  <si>
    <t>Equity risk</t>
  </si>
  <si>
    <t>Real estate risk</t>
  </si>
  <si>
    <t>Other market risk exposures</t>
  </si>
  <si>
    <t>Credit Risk Margin</t>
  </si>
  <si>
    <t>Operational Risk Margin</t>
  </si>
  <si>
    <t>Margin for adverse deviations (MfAD) for claims development</t>
  </si>
  <si>
    <t>12%</t>
  </si>
  <si>
    <t>3%</t>
  </si>
  <si>
    <t>0.5%</t>
  </si>
  <si>
    <t>Risk factor for unpaid claims</t>
  </si>
  <si>
    <t>10%</t>
  </si>
  <si>
    <t>Adverse Deviations (PfAD)</t>
  </si>
  <si>
    <t>Net premium liabilities, discounted excluding PfAD</t>
  </si>
  <si>
    <t>Net premium liabilities duration</t>
  </si>
  <si>
    <t>Risk factor for premium liabilities</t>
  </si>
  <si>
    <t>15%</t>
  </si>
  <si>
    <t>Assets</t>
  </si>
  <si>
    <t>Bond portfolio market value</t>
  </si>
  <si>
    <t>Bond portfolio modified duration</t>
  </si>
  <si>
    <t>Risk factor for interest rate risk</t>
  </si>
  <si>
    <t>1.25%</t>
  </si>
  <si>
    <t>Capital (Margin) Required</t>
  </si>
  <si>
    <t>at Target</t>
  </si>
  <si>
    <t>Margin required for reinsurance ceded to unregistered</t>
  </si>
  <si>
    <t>reinsurers</t>
  </si>
  <si>
    <t>Unpaid claims</t>
  </si>
  <si>
    <t>Unpaid Claims Margin</t>
  </si>
  <si>
    <t>Undiscounted unpaid claims - Accident year 2018</t>
  </si>
  <si>
    <t>Undiscounted unpaid claims - Accident year 2017</t>
  </si>
  <si>
    <t>Premium Liabilities Margin</t>
  </si>
  <si>
    <t>Net premium liabilities, discounted including Provisions for</t>
  </si>
  <si>
    <r>
      <rPr>
        <sz val="12"/>
        <color rgb="FF49494B"/>
        <rFont val="Times New Roman"/>
        <family val="1"/>
      </rPr>
      <t>50%</t>
    </r>
  </si>
  <si>
    <t>Value</t>
  </si>
  <si>
    <t>Direct written premium in 2018</t>
  </si>
  <si>
    <t>2.5%</t>
  </si>
  <si>
    <t>Direct written premium in 2017</t>
  </si>
  <si>
    <t>n/a</t>
  </si>
  <si>
    <t>Reinsurance premium ceded in 2018</t>
  </si>
  <si>
    <t>Risk factor for premium growth beyond 20% threshold</t>
  </si>
  <si>
    <t>8.5%</t>
  </si>
  <si>
    <t>50%</t>
  </si>
  <si>
    <t>Risk Factor</t>
  </si>
  <si>
    <t xml:space="preserve">Risk factor applied to total capital required (before the </t>
  </si>
  <si>
    <t>operational risk margin and diversification credit) for the</t>
  </si>
  <si>
    <t>calculation of the operational risk margin</t>
  </si>
  <si>
    <t>Correlation factor between asset risk margin and insurance risk</t>
  </si>
  <si>
    <t>margin</t>
  </si>
  <si>
    <t>Capital Available</t>
  </si>
  <si>
    <t>The cumulative accident year claim payment pattern is as follows:</t>
  </si>
  <si>
    <t>% Paid</t>
  </si>
  <si>
    <t>25%</t>
  </si>
  <si>
    <t>75%</t>
  </si>
  <si>
    <t>100%</t>
  </si>
  <si>
    <t>The company began operations in 2017.</t>
  </si>
  <si>
    <t>Calculate the Minimum Capital Test (MCT) ratio.</t>
  </si>
  <si>
    <t>The following information is available for the valuation of the premium liabilities as at</t>
  </si>
  <si>
    <t>December 31, 2018. All amounts are in thousands of dollars ($000s).  ·</t>
  </si>
  <si>
    <t>Net written premium in the last 12 months</t>
  </si>
  <si>
    <t>Gross unearned premium</t>
  </si>
  <si>
    <t>Net unearned premium</t>
  </si>
  <si>
    <t>Selected general expense ratio</t>
  </si>
  <si>
    <t>28%</t>
  </si>
  <si>
    <t>Portion of expenses related to policy servicing cost</t>
  </si>
  <si>
    <t>Expected reinsurance premium</t>
  </si>
  <si>
    <t>Projected net undiscounted loss ratio including LAE</t>
  </si>
  <si>
    <t>80%</t>
  </si>
  <si>
    <t>6%</t>
  </si>
  <si>
    <t>0.25%</t>
  </si>
  <si>
    <t>Contingent commission</t>
  </si>
  <si>
    <t>Unearned commission</t>
  </si>
  <si>
    <t>MCT risk factor for premium liabilities</t>
  </si>
  <si>
    <t>Initial Deferred Policy Acquisition Expense (DPAE)</t>
  </si>
  <si>
    <t>Gross present value losses and loss adjustment expenses (LAE)</t>
  </si>
  <si>
    <t>A2e (Months)</t>
  </si>
  <si>
    <t>40%</t>
  </si>
  <si>
    <t>Calculate the net premium liabilities as at December 31, 2018.</t>
  </si>
  <si>
    <t>Determine whether the initial DPAE should be reduced.</t>
  </si>
  <si>
    <t>Fully explain the impact on the return on equity (ROE) of a reduction of the initial</t>
  </si>
  <si>
    <t>DPAE.</t>
  </si>
  <si>
    <t>Identify two different evaluation methods on which the projected loss ratios underlying</t>
  </si>
  <si>
    <t>the premium liabilities can be based.</t>
  </si>
  <si>
    <t>Calculate the capital required at target for premium liabilities in the. MCT.</t>
  </si>
  <si>
    <t>The following information is provided for a federally-regulated property and casualty</t>
  </si>
  <si>
    <t>Incremental Paid</t>
  </si>
  <si>
    <t>AY*</t>
  </si>
  <si>
    <t>Actuarial Present Value Ultimate</t>
  </si>
  <si>
    <t>* Accident Year</t>
  </si>
  <si>
    <t>Discounted excess / (deficiency) ratio:</t>
  </si>
  <si>
    <t>Accident Years</t>
  </si>
  <si>
    <t>2015 and Prior</t>
  </si>
  <si>
    <t>2016 and Prior</t>
  </si>
  <si>
    <t>2017 and Prior</t>
  </si>
  <si>
    <t xml:space="preserve">Calendar </t>
  </si>
  <si>
    <t>Year</t>
  </si>
  <si>
    <t>Calculate the investment income on unpaid claims for accident year 2015 in calendar</t>
  </si>
  <si>
    <t>year 2018.</t>
  </si>
  <si>
    <t>Calculate the cumulative discounted excess/(deficiency) ratio for accident year 2016 as at</t>
  </si>
  <si>
    <t>Analyze the discounted excess/(deficiency) ratio exhibit from the perspective of the</t>
  </si>
  <si>
    <t>Office of the Superintendent of Financial Institutions (OSFI).</t>
  </si>
  <si>
    <t>Net undiscounted policy liabilities</t>
  </si>
  <si>
    <t>Net discounted policy liabilities excluding PfADs</t>
  </si>
  <si>
    <t>PfADs</t>
  </si>
  <si>
    <t>Claims development</t>
  </si>
  <si>
    <t>Recovery from reinsurance ceded</t>
  </si>
  <si>
    <t>Investment return rates</t>
  </si>
  <si>
    <t>•     The reserve carried in the P&amp;C Annual Return is $37,000.</t>
  </si>
  <si>
    <t>•     The future income tax rate is 35%.</t>
  </si>
  <si>
    <t>•      The company started writing business in 2015 .</t>
  </si>
  <si>
    <t>•      The investment yield is 2.5% for all years.</t>
  </si>
  <si>
    <t>The following information is available for a property and casualty insurance company as at</t>
  </si>
  <si>
    <t>Risk cost of capital</t>
  </si>
  <si>
    <t>Risk-free interest rate</t>
  </si>
  <si>
    <t>2%</t>
  </si>
  <si>
    <t>Required margin (as a percentage of claims liabilities)</t>
  </si>
  <si>
    <t>Target capital to required capital ratio</t>
  </si>
  <si>
    <t>Undiscounted value of liabilities to be commuted</t>
  </si>
  <si>
    <t>Calendar year liability payment pattern:</t>
  </si>
  <si>
    <t>30%</t>
  </si>
  <si>
    <t>20%</t>
  </si>
  <si>
    <t>All claim payments are made mid-year.</t>
  </si>
  <si>
    <t>Calculate the commuted value of claims as at December 31, 2018 .</t>
  </si>
  <si>
    <r>
      <rPr>
        <sz val="12"/>
        <color rgb="FF49494B"/>
        <rFont val="Times New Roman"/>
        <family val="1"/>
      </rPr>
      <t>The following information is available for a federally-regulated property and casualty</t>
    </r>
  </si>
  <si>
    <r>
      <rPr>
        <sz val="12"/>
        <color rgb="FF49494B"/>
        <rFont val="Times New Roman"/>
        <family val="1"/>
      </rPr>
      <t>insurance company as at December 31, 2018. All amounts are in thousands of dollars ($000s).</t>
    </r>
  </si>
  <si>
    <r>
      <rPr>
        <sz val="12"/>
        <color rgb="FF49494B"/>
        <rFont val="Times New Roman"/>
        <family val="1"/>
      </rPr>
      <t>Probable Maximum Loss (PML) 500</t>
    </r>
    <r>
      <rPr>
        <sz val="12"/>
        <color rgb="FF676769"/>
        <rFont val="Times New Roman"/>
        <family val="1"/>
      </rPr>
      <t xml:space="preserve">, </t>
    </r>
    <r>
      <rPr>
        <sz val="12"/>
        <color rgb="FF49494B"/>
        <rFont val="Times New Roman"/>
        <family val="1"/>
      </rPr>
      <t>East Canada</t>
    </r>
  </si>
  <si>
    <r>
      <rPr>
        <sz val="12"/>
        <color rgb="FF49494B"/>
        <rFont val="Times New Roman"/>
        <family val="1"/>
      </rPr>
      <t>PML 500</t>
    </r>
    <r>
      <rPr>
        <sz val="12"/>
        <color rgb="FF676769"/>
        <rFont val="Times New Roman"/>
        <family val="1"/>
      </rPr>
      <t xml:space="preserve">, </t>
    </r>
    <r>
      <rPr>
        <sz val="12"/>
        <color rgb="FF49494B"/>
        <rFont val="Times New Roman"/>
        <family val="1"/>
      </rPr>
      <t>West Canada</t>
    </r>
  </si>
  <si>
    <r>
      <rPr>
        <sz val="12"/>
        <color rgb="FF49494B"/>
        <rFont val="Times New Roman"/>
        <family val="1"/>
      </rPr>
      <t>PML 250</t>
    </r>
    <r>
      <rPr>
        <sz val="12"/>
        <color rgb="FF676769"/>
        <rFont val="Times New Roman"/>
        <family val="1"/>
      </rPr>
      <t xml:space="preserve">, </t>
    </r>
    <r>
      <rPr>
        <sz val="12"/>
        <color rgb="FF49494B"/>
        <rFont val="Times New Roman"/>
        <family val="1"/>
      </rPr>
      <t>East Canada</t>
    </r>
  </si>
  <si>
    <r>
      <rPr>
        <sz val="12"/>
        <color rgb="FF49494B"/>
        <rFont val="Times New Roman"/>
        <family val="1"/>
      </rPr>
      <t>PML 250</t>
    </r>
    <r>
      <rPr>
        <sz val="12"/>
        <color rgb="FF676769"/>
        <rFont val="Times New Roman"/>
        <family val="1"/>
      </rPr>
      <t xml:space="preserve">, </t>
    </r>
    <r>
      <rPr>
        <sz val="12"/>
        <color rgb="FF49494B"/>
        <rFont val="Times New Roman"/>
        <family val="1"/>
      </rPr>
      <t>West Canada</t>
    </r>
  </si>
  <si>
    <r>
      <rPr>
        <sz val="12"/>
        <color rgb="FF49494B"/>
        <rFont val="Times New Roman"/>
        <family val="1"/>
      </rPr>
      <t>Common shares issued and p</t>
    </r>
    <r>
      <rPr>
        <sz val="12"/>
        <color rgb="FF676769"/>
        <rFont val="Times New Roman"/>
        <family val="1"/>
      </rPr>
      <t>a</t>
    </r>
    <r>
      <rPr>
        <sz val="12"/>
        <color rgb="FF49494B"/>
        <rFont val="Times New Roman"/>
        <family val="1"/>
      </rPr>
      <t>id</t>
    </r>
  </si>
  <si>
    <r>
      <rPr>
        <sz val="12"/>
        <color rgb="FF49494B"/>
        <rFont val="Times New Roman"/>
        <family val="1"/>
      </rPr>
      <t xml:space="preserve">Retained </t>
    </r>
    <r>
      <rPr>
        <sz val="12"/>
        <color rgb="FF676769"/>
        <rFont val="Times New Roman"/>
        <family val="1"/>
      </rPr>
      <t>e</t>
    </r>
    <r>
      <rPr>
        <sz val="12"/>
        <color rgb="FF49494B"/>
        <rFont val="Times New Roman"/>
        <family val="1"/>
      </rPr>
      <t>arnings</t>
    </r>
  </si>
  <si>
    <r>
      <rPr>
        <sz val="12"/>
        <color rgb="FF49494B"/>
        <rFont val="Times New Roman"/>
        <family val="1"/>
      </rPr>
      <t>Accumulated other compreh</t>
    </r>
    <r>
      <rPr>
        <sz val="12"/>
        <color rgb="FF676769"/>
        <rFont val="Times New Roman"/>
        <family val="1"/>
      </rPr>
      <t>e</t>
    </r>
    <r>
      <rPr>
        <sz val="12"/>
        <color rgb="FF49494B"/>
        <rFont val="Times New Roman"/>
        <family val="1"/>
      </rPr>
      <t>nsive income</t>
    </r>
  </si>
  <si>
    <r>
      <rPr>
        <sz val="12"/>
        <color rgb="FF49494B"/>
        <rFont val="Times New Roman"/>
        <family val="1"/>
      </rPr>
      <t>E</t>
    </r>
    <r>
      <rPr>
        <sz val="12"/>
        <color rgb="FF676769"/>
        <rFont val="Times New Roman"/>
        <family val="1"/>
      </rPr>
      <t>a</t>
    </r>
    <r>
      <rPr>
        <sz val="12"/>
        <color rgb="FF49494B"/>
        <rFont val="Times New Roman"/>
        <family val="1"/>
      </rPr>
      <t>rthquake premium reserve</t>
    </r>
  </si>
  <si>
    <r>
      <rPr>
        <sz val="12"/>
        <color rgb="FF49494B"/>
        <rFont val="Times New Roman"/>
        <family val="1"/>
      </rPr>
      <t>Nuclear and contingency reserves</t>
    </r>
  </si>
  <si>
    <r>
      <rPr>
        <sz val="12"/>
        <color rgb="FF49494B"/>
        <rFont val="Times New Roman"/>
        <family val="1"/>
      </rPr>
      <t>The company has the following reinsurance coverage for any earthquake occurrence:</t>
    </r>
  </si>
  <si>
    <r>
      <rPr>
        <sz val="12"/>
        <color rgb="FF49494B"/>
        <rFont val="Times New Roman"/>
        <family val="1"/>
      </rPr>
      <t>Layer</t>
    </r>
  </si>
  <si>
    <r>
      <rPr>
        <sz val="12"/>
        <color rgb="FF49494B"/>
        <rFont val="Times New Roman"/>
        <family val="1"/>
      </rPr>
      <t>Ceded to Reinsurers</t>
    </r>
  </si>
  <si>
    <r>
      <rPr>
        <sz val="12"/>
        <color rgb="FF49494B"/>
        <rFont val="Times New Roman"/>
        <family val="1"/>
      </rPr>
      <t xml:space="preserve">75,000 </t>
    </r>
    <r>
      <rPr>
        <sz val="8"/>
        <color rgb="FF49494B"/>
        <rFont val="Times New Roman"/>
        <family val="1"/>
      </rPr>
      <t xml:space="preserve">XS  </t>
    </r>
    <r>
      <rPr>
        <sz val="12"/>
        <color rgb="FF49494B"/>
        <rFont val="Times New Roman"/>
        <family val="1"/>
      </rPr>
      <t>25,000</t>
    </r>
  </si>
  <si>
    <r>
      <rPr>
        <sz val="12"/>
        <color rgb="FF49494B"/>
        <rFont val="Times New Roman"/>
        <family val="1"/>
      </rPr>
      <t>90%</t>
    </r>
  </si>
  <si>
    <r>
      <rPr>
        <sz val="12"/>
        <color rgb="FF49494B"/>
        <rFont val="Times New Roman"/>
        <family val="1"/>
      </rPr>
      <t xml:space="preserve">100,000 </t>
    </r>
    <r>
      <rPr>
        <sz val="8"/>
        <color rgb="FF49494B"/>
        <rFont val="Times New Roman"/>
        <family val="1"/>
      </rPr>
      <t xml:space="preserve">XS  </t>
    </r>
    <r>
      <rPr>
        <sz val="12"/>
        <color rgb="FF49494B"/>
        <rFont val="Times New Roman"/>
        <family val="1"/>
      </rPr>
      <t>100,000</t>
    </r>
  </si>
  <si>
    <r>
      <rPr>
        <sz val="12"/>
        <color rgb="FF49494B"/>
        <rFont val="Times New Roman"/>
        <family val="1"/>
      </rPr>
      <t>100%</t>
    </r>
  </si>
  <si>
    <r>
      <rPr>
        <sz val="12"/>
        <color rgb="FF49494B"/>
        <rFont val="Times New Roman"/>
        <family val="1"/>
      </rPr>
      <t xml:space="preserve">50,000 </t>
    </r>
    <r>
      <rPr>
        <sz val="8"/>
        <color rgb="FF49494B"/>
        <rFont val="Times New Roman"/>
        <family val="1"/>
      </rPr>
      <t xml:space="preserve">XS </t>
    </r>
    <r>
      <rPr>
        <sz val="12"/>
        <color rgb="FF49494B"/>
        <rFont val="Times New Roman"/>
        <family val="1"/>
      </rPr>
      <t>200,000</t>
    </r>
  </si>
  <si>
    <r>
      <rPr>
        <sz val="12"/>
        <color rgb="FF49494B"/>
        <rFont val="Times New Roman"/>
        <family val="1"/>
      </rPr>
      <t>The insurance company is progressively phasing in from a 420-year return period in 2014 to</t>
    </r>
  </si>
  <si>
    <r>
      <rPr>
        <sz val="12"/>
        <color rgb="FF49494B"/>
        <rFont val="Times New Roman"/>
        <family val="1"/>
      </rPr>
      <t>a 500-year return period in 2022.</t>
    </r>
  </si>
  <si>
    <r>
      <rPr>
        <sz val="12"/>
        <color rgb="FF49494B"/>
        <rFont val="Times New Roman"/>
        <family val="1"/>
      </rPr>
      <t>Calculate the insurance company's margin required for catastrophes at target as at</t>
    </r>
  </si>
  <si>
    <r>
      <rPr>
        <sz val="12"/>
        <color rgb="FF49494B"/>
        <rFont val="Times New Roman"/>
        <family val="1"/>
      </rPr>
      <t>December 31, 2018.</t>
    </r>
  </si>
  <si>
    <r>
      <rPr>
        <sz val="12"/>
        <color rgb="FF49494B"/>
        <rFont val="Times New Roman"/>
        <family val="1"/>
      </rPr>
      <t>Fully explain the impact on the MCT components of a decrease in the earthquake</t>
    </r>
  </si>
  <si>
    <r>
      <rPr>
        <sz val="12"/>
        <color rgb="FF49494B"/>
        <rFont val="Times New Roman"/>
        <family val="1"/>
      </rPr>
      <t>reserves.</t>
    </r>
  </si>
  <si>
    <r>
      <rPr>
        <sz val="12"/>
        <color rgb="FF49494B"/>
        <rFont val="Times New Roman"/>
        <family val="1"/>
      </rPr>
      <t>Explain how personal property earthquake exposures impact the surplus used in A.M.</t>
    </r>
  </si>
  <si>
    <r>
      <rPr>
        <sz val="12"/>
        <color rgb="FF49494B"/>
        <rFont val="Times New Roman"/>
        <family val="1"/>
      </rPr>
      <t>Best's BCAR score.</t>
    </r>
  </si>
  <si>
    <r>
      <rPr>
        <sz val="12"/>
        <color rgb="FF49494B"/>
        <rFont val="Times New Roman"/>
        <family val="1"/>
      </rPr>
      <t>Briefly describe four qualitative earthquake risk management practices that would</t>
    </r>
  </si>
  <si>
    <r>
      <rPr>
        <sz val="12"/>
        <color rgb="FF49494B"/>
        <rFont val="Times New Roman"/>
        <family val="1"/>
      </rPr>
      <t>improve the A.M. Best rating with respect to the catastrophe analysis.</t>
    </r>
  </si>
  <si>
    <t>•      Unearned (ceded) commission</t>
  </si>
  <si>
    <t>•      Deferred policy acquisition expenses</t>
  </si>
  <si>
    <t>•      Unearned premium reserve</t>
  </si>
  <si>
    <t>The following information from the Dynamic Capital Adequacy Testing (DCAT) analysis of</t>
  </si>
  <si>
    <t>Scenario</t>
  </si>
  <si>
    <t>Variable</t>
  </si>
  <si>
    <t>Base scenario</t>
  </si>
  <si>
    <t>MCT Ratio</t>
  </si>
  <si>
    <t>215%</t>
  </si>
  <si>
    <t>240%</t>
  </si>
  <si>
    <t>250%</t>
  </si>
  <si>
    <t>265%</t>
  </si>
  <si>
    <t>Liabilities</t>
  </si>
  <si>
    <t>170%</t>
  </si>
  <si>
    <t>125%</t>
  </si>
  <si>
    <t>146%</t>
  </si>
  <si>
    <t>215.0%</t>
  </si>
  <si>
    <t>-18.2%</t>
  </si>
  <si>
    <t>11.2%</t>
  </si>
  <si>
    <t>40.4%</t>
  </si>
  <si>
    <t>114.1%</t>
  </si>
  <si>
    <t>148.8%</t>
  </si>
  <si>
    <t>182.2%</t>
  </si>
  <si>
    <t>Internal Target: 200%</t>
  </si>
  <si>
    <t>Describe the requirements of a DCAT base scenario.</t>
  </si>
  <si>
    <t>Assess whether or not the company is in satisfactory financial condition.</t>
  </si>
  <si>
    <t>Identify two possible management actions that the actuary may consider under the</t>
  </si>
  <si>
    <t>misestimation of policy liabilities scenario.</t>
  </si>
  <si>
    <t>Identify two possible ripple effects that the actuary may consider under the</t>
  </si>
  <si>
    <t>frequency/severity (loss ratio) scenario.</t>
  </si>
  <si>
    <t>A catastrophic event occurs after the report is completed, but before the presentation to</t>
  </si>
  <si>
    <t>the Board is made. Describe the actions that the Appointed Actuary (AA) should take.</t>
  </si>
  <si>
    <t>Combined</t>
  </si>
  <si>
    <t>economic scenano</t>
  </si>
  <si>
    <t>Misestimation of</t>
  </si>
  <si>
    <t>policy liabilities</t>
  </si>
  <si>
    <t>(unpaid claims)</t>
  </si>
  <si>
    <t>Frequency/</t>
  </si>
  <si>
    <t>severity (loss</t>
  </si>
  <si>
    <t>ratio)</t>
  </si>
  <si>
    <t>a federally regulated property and casualty insurance company is available as at</t>
  </si>
  <si>
    <t>Exam 6C - Spring 2019</t>
  </si>
  <si>
    <t>4(bde) is outdated</t>
  </si>
  <si>
    <t>7(a) is outdated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</si>
</sst>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&quot;$&quot;#,##0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49494B"/>
      <name val="Times New Roman"/>
      <family val="1"/>
    </font>
    <font>
      <sz val="12"/>
      <color rgb="FF676769"/>
      <name val="Times New Roman"/>
      <family val="1"/>
    </font>
    <font>
      <sz val="8"/>
      <color rgb="FF49494B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20" fillId="5" borderId="0" applyNumberFormat="0" applyBorder="0" applyAlignment="0" applyProtection="0"/>
  </cellStyleXfs>
  <cellXfs count="241">
    <xf numFmtId="0" fontId="0" fillId="0" borderId="0" xfId="0"/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/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2" fillId="2" borderId="0" xfId="0" applyFont="1" applyFill="1" applyBorder="1"/>
    <xf numFmtId="0" fontId="0" fillId="0" borderId="0" xfId="0" applyFont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0" fontId="0" fillId="2" borderId="1" xfId="0" applyFont="1" applyFill="1" applyBorder="1" applyAlignment="1" applyProtection="1">
      <alignment horizontal="right"/>
    </xf>
    <xf numFmtId="0" fontId="0" fillId="2" borderId="20" xfId="0" applyFont="1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2" borderId="0" xfId="0" applyFont="1" applyFill="1" applyBorder="1"/>
    <xf numFmtId="0" fontId="0" fillId="2" borderId="13" xfId="0" applyFont="1" applyFill="1" applyBorder="1" applyAlignment="1" applyProtection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>
      <alignment horizont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/>
    </xf>
    <xf numFmtId="0" fontId="0" fillId="2" borderId="20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2" borderId="25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20" xfId="0" applyFont="1" applyFill="1" applyBorder="1" applyProtection="1"/>
    <xf numFmtId="0" fontId="0" fillId="2" borderId="25" xfId="0" applyFont="1" applyFill="1" applyBorder="1" applyProtection="1"/>
    <xf numFmtId="0" fontId="0" fillId="2" borderId="25" xfId="0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2" borderId="12" xfId="0" applyFont="1" applyFill="1" applyBorder="1" applyProtection="1"/>
    <xf numFmtId="0" fontId="2" fillId="2" borderId="18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/>
    <xf numFmtId="0" fontId="2" fillId="2" borderId="21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2" fillId="2" borderId="0" xfId="3" applyNumberFormat="1" applyFont="1" applyFill="1" applyBorder="1" applyAlignment="1">
      <alignment horizontal="right"/>
    </xf>
    <xf numFmtId="167" fontId="0" fillId="2" borderId="0" xfId="3" applyNumberFormat="1" applyFont="1" applyFill="1" applyBorder="1" applyAlignment="1">
      <alignment horizontal="right"/>
    </xf>
    <xf numFmtId="167" fontId="2" fillId="2" borderId="0" xfId="3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0" fillId="2" borderId="0" xfId="3" applyNumberFormat="1" applyFont="1" applyFill="1" applyBorder="1" applyAlignment="1">
      <alignment horizontal="right"/>
    </xf>
    <xf numFmtId="3" fontId="0" fillId="2" borderId="0" xfId="3" applyNumberFormat="1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0" fillId="2" borderId="1" xfId="3" applyNumberFormat="1" applyFont="1" applyFill="1" applyBorder="1" applyAlignment="1" applyProtection="1">
      <alignment horizontal="right"/>
    </xf>
    <xf numFmtId="3" fontId="0" fillId="2" borderId="17" xfId="3" applyNumberFormat="1" applyFont="1" applyFill="1" applyBorder="1" applyAlignment="1" applyProtection="1">
      <alignment horizontal="right"/>
    </xf>
    <xf numFmtId="0" fontId="0" fillId="2" borderId="13" xfId="0" applyFont="1" applyFill="1" applyBorder="1" applyProtection="1">
      <protection locked="0"/>
    </xf>
    <xf numFmtId="3" fontId="0" fillId="2" borderId="1" xfId="3" applyNumberFormat="1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/>
    <xf numFmtId="3" fontId="0" fillId="2" borderId="17" xfId="3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0" xfId="0" applyFont="1" applyFill="1" applyBorder="1" applyAlignment="1" applyProtection="1">
      <protection locked="0"/>
    </xf>
    <xf numFmtId="3" fontId="0" fillId="2" borderId="0" xfId="0" applyNumberFormat="1" applyFont="1" applyFill="1" applyBorder="1" applyAlignment="1" applyProtection="1">
      <alignment horizontal="right"/>
    </xf>
    <xf numFmtId="9" fontId="0" fillId="2" borderId="0" xfId="1" applyFont="1" applyFill="1" applyBorder="1" applyAlignment="1" applyProtection="1">
      <protection locked="0"/>
    </xf>
    <xf numFmtId="10" fontId="0" fillId="2" borderId="0" xfId="1" applyNumberFormat="1" applyFont="1" applyFill="1" applyBorder="1" applyProtection="1"/>
    <xf numFmtId="0" fontId="0" fillId="2" borderId="1" xfId="0" applyFont="1" applyFill="1" applyBorder="1" applyProtection="1"/>
    <xf numFmtId="168" fontId="0" fillId="2" borderId="1" xfId="4" applyNumberFormat="1" applyFont="1" applyFill="1" applyBorder="1" applyAlignment="1" applyProtection="1">
      <alignment horizontal="center"/>
    </xf>
    <xf numFmtId="0" fontId="2" fillId="2" borderId="13" xfId="0" applyFont="1" applyFill="1" applyBorder="1" applyProtection="1"/>
    <xf numFmtId="0" fontId="0" fillId="2" borderId="16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horizontal="left" indent="4"/>
    </xf>
    <xf numFmtId="3" fontId="0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2" xfId="0" applyFon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horizontal="right"/>
    </xf>
    <xf numFmtId="0" fontId="0" fillId="2" borderId="24" xfId="0" applyFont="1" applyFill="1" applyBorder="1" applyAlignment="1" applyProtection="1">
      <alignment horizontal="right"/>
    </xf>
    <xf numFmtId="3" fontId="0" fillId="2" borderId="1" xfId="0" applyNumberFormat="1" applyFont="1" applyFill="1" applyBorder="1" applyAlignment="1" applyProtection="1">
      <alignment horizontal="right"/>
    </xf>
    <xf numFmtId="3" fontId="0" fillId="2" borderId="1" xfId="0" applyNumberFormat="1" applyFont="1" applyFill="1" applyBorder="1" applyAlignment="1" applyProtection="1">
      <alignment horizontal="right"/>
      <protection locked="0"/>
    </xf>
    <xf numFmtId="3" fontId="0" fillId="2" borderId="15" xfId="0" applyNumberFormat="1" applyFont="1" applyFill="1" applyBorder="1" applyAlignment="1" applyProtection="1">
      <alignment horizontal="right"/>
      <protection locked="0"/>
    </xf>
    <xf numFmtId="3" fontId="0" fillId="2" borderId="24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3" fontId="0" fillId="2" borderId="14" xfId="0" applyNumberFormat="1" applyFont="1" applyFill="1" applyBorder="1" applyAlignment="1" applyProtection="1">
      <alignment horizontal="right"/>
      <protection locked="0"/>
    </xf>
    <xf numFmtId="169" fontId="0" fillId="2" borderId="1" xfId="0" applyNumberFormat="1" applyFont="1" applyFill="1" applyBorder="1" applyAlignment="1" applyProtection="1">
      <alignment horizontal="right"/>
      <protection locked="0"/>
    </xf>
    <xf numFmtId="3" fontId="0" fillId="2" borderId="0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Protection="1">
      <protection locked="0"/>
    </xf>
    <xf numFmtId="0" fontId="0" fillId="2" borderId="24" xfId="0" applyFont="1" applyFill="1" applyBorder="1" applyAlignment="1" applyProtection="1">
      <alignment horizontal="right"/>
      <protection locked="0"/>
    </xf>
    <xf numFmtId="0" fontId="0" fillId="2" borderId="14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right"/>
      <protection locked="0"/>
    </xf>
    <xf numFmtId="0" fontId="0" fillId="2" borderId="17" xfId="0" applyFont="1" applyFill="1" applyBorder="1" applyProtection="1">
      <protection locked="0"/>
    </xf>
    <xf numFmtId="3" fontId="0" fillId="2" borderId="17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2" borderId="0" xfId="3" applyNumberFormat="1" applyFont="1" applyFill="1" applyBorder="1" applyAlignment="1">
      <alignment horizontal="center"/>
    </xf>
    <xf numFmtId="167" fontId="1" fillId="2" borderId="0" xfId="3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 applyProtection="1">
      <alignment horizontal="lef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 vertical="top" wrapText="1"/>
    </xf>
    <xf numFmtId="3" fontId="1" fillId="2" borderId="0" xfId="3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 applyProtection="1">
      <alignment horizontal="left"/>
    </xf>
    <xf numFmtId="3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 vertical="top" wrapText="1"/>
    </xf>
    <xf numFmtId="3" fontId="1" fillId="2" borderId="1" xfId="3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16" xfId="0" applyFont="1" applyFill="1" applyBorder="1" applyAlignment="1" applyProtection="1">
      <alignment horizontal="left"/>
    </xf>
    <xf numFmtId="0" fontId="0" fillId="2" borderId="16" xfId="0" applyFont="1" applyFill="1" applyBorder="1" applyAlignment="1">
      <alignment horizontal="left"/>
    </xf>
    <xf numFmtId="167" fontId="1" fillId="2" borderId="16" xfId="3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horizontal="left" vertical="top" wrapText="1"/>
    </xf>
    <xf numFmtId="3" fontId="1" fillId="2" borderId="16" xfId="3" applyNumberFormat="1" applyFont="1" applyFill="1" applyBorder="1" applyAlignment="1">
      <alignment horizontal="left"/>
    </xf>
    <xf numFmtId="0" fontId="0" fillId="2" borderId="0" xfId="0" applyFont="1" applyFill="1" applyBorder="1" applyAlignment="1"/>
    <xf numFmtId="9" fontId="0" fillId="2" borderId="0" xfId="0" applyNumberFormat="1" applyFont="1" applyFill="1" applyBorder="1" applyAlignment="1">
      <alignment wrapText="1"/>
    </xf>
    <xf numFmtId="9" fontId="0" fillId="2" borderId="0" xfId="0" applyNumberFormat="1" applyFont="1" applyFill="1" applyBorder="1" applyAlignment="1"/>
    <xf numFmtId="3" fontId="0" fillId="2" borderId="0" xfId="0" applyNumberFormat="1" applyFont="1" applyFill="1" applyBorder="1" applyProtection="1">
      <protection locked="0"/>
    </xf>
    <xf numFmtId="0" fontId="0" fillId="2" borderId="0" xfId="0" applyFont="1" applyFill="1" applyBorder="1" applyAlignment="1">
      <alignment wrapText="1"/>
    </xf>
    <xf numFmtId="3" fontId="1" fillId="2" borderId="0" xfId="3" applyNumberFormat="1" applyFont="1" applyFill="1" applyBorder="1" applyAlignment="1"/>
    <xf numFmtId="3" fontId="0" fillId="2" borderId="20" xfId="0" applyNumberFormat="1" applyFont="1" applyFill="1" applyBorder="1" applyProtection="1"/>
    <xf numFmtId="0" fontId="0" fillId="2" borderId="21" xfId="0" applyFont="1" applyFill="1" applyBorder="1"/>
    <xf numFmtId="3" fontId="0" fillId="2" borderId="25" xfId="0" applyNumberFormat="1" applyFont="1" applyFill="1" applyBorder="1" applyProtection="1"/>
    <xf numFmtId="0" fontId="0" fillId="2" borderId="23" xfId="0" applyFont="1" applyFill="1" applyBorder="1" applyAlignment="1" applyProtection="1">
      <protection locked="0"/>
    </xf>
    <xf numFmtId="3" fontId="0" fillId="2" borderId="12" xfId="0" applyNumberFormat="1" applyFont="1" applyFill="1" applyBorder="1" applyAlignment="1">
      <alignment wrapText="1"/>
    </xf>
    <xf numFmtId="3" fontId="0" fillId="2" borderId="12" xfId="0" applyNumberFormat="1" applyFont="1" applyFill="1" applyBorder="1" applyProtection="1"/>
    <xf numFmtId="0" fontId="0" fillId="2" borderId="21" xfId="0" applyFont="1" applyFill="1" applyBorder="1" applyAlignment="1">
      <alignment wrapText="1"/>
    </xf>
    <xf numFmtId="0" fontId="0" fillId="2" borderId="22" xfId="0" applyFont="1" applyFill="1" applyBorder="1" applyAlignment="1" applyProtection="1">
      <protection locked="0"/>
    </xf>
    <xf numFmtId="0" fontId="0" fillId="2" borderId="20" xfId="0" applyFont="1" applyFill="1" applyBorder="1"/>
    <xf numFmtId="0" fontId="0" fillId="2" borderId="1" xfId="0" quotePrefix="1" applyFont="1" applyFill="1" applyBorder="1" applyAlignment="1">
      <alignment horizontal="center"/>
    </xf>
    <xf numFmtId="0" fontId="0" fillId="2" borderId="17" xfId="0" applyFont="1" applyFill="1" applyBorder="1"/>
    <xf numFmtId="0" fontId="0" fillId="2" borderId="24" xfId="0" applyFont="1" applyFill="1" applyBorder="1" applyAlignment="1">
      <alignment horizontal="center"/>
    </xf>
    <xf numFmtId="0" fontId="1" fillId="2" borderId="25" xfId="3" applyNumberFormat="1" applyFont="1" applyFill="1" applyBorder="1"/>
    <xf numFmtId="167" fontId="1" fillId="2" borderId="25" xfId="3" applyNumberFormat="1" applyFont="1" applyFill="1" applyBorder="1"/>
    <xf numFmtId="0" fontId="0" fillId="2" borderId="14" xfId="0" applyFont="1" applyFill="1" applyBorder="1" applyAlignment="1">
      <alignment horizontal="center"/>
    </xf>
    <xf numFmtId="167" fontId="1" fillId="2" borderId="23" xfId="3" applyNumberFormat="1" applyFont="1" applyFill="1" applyBorder="1"/>
    <xf numFmtId="167" fontId="1" fillId="2" borderId="12" xfId="3" applyNumberFormat="1" applyFont="1" applyFill="1" applyBorder="1"/>
    <xf numFmtId="0" fontId="0" fillId="4" borderId="13" xfId="0" applyFont="1" applyFill="1" applyBorder="1"/>
    <xf numFmtId="0" fontId="0" fillId="4" borderId="17" xfId="0" applyFont="1" applyFill="1" applyBorder="1"/>
    <xf numFmtId="167" fontId="1" fillId="2" borderId="0" xfId="3" applyNumberFormat="1" applyFont="1" applyFill="1" applyBorder="1" applyAlignment="1"/>
    <xf numFmtId="9" fontId="1" fillId="2" borderId="0" xfId="1" applyFont="1" applyFill="1" applyBorder="1" applyAlignment="1"/>
    <xf numFmtId="37" fontId="1" fillId="2" borderId="0" xfId="3" applyNumberFormat="1" applyFont="1" applyFill="1" applyBorder="1" applyAlignment="1"/>
    <xf numFmtId="0" fontId="0" fillId="2" borderId="13" xfId="0" applyFont="1" applyFill="1" applyBorder="1" applyAlignment="1"/>
    <xf numFmtId="0" fontId="0" fillId="2" borderId="16" xfId="0" applyFont="1" applyFill="1" applyBorder="1" applyAlignment="1"/>
    <xf numFmtId="0" fontId="0" fillId="2" borderId="17" xfId="0" applyFont="1" applyFill="1" applyBorder="1" applyAlignment="1">
      <alignment horizontal="right"/>
    </xf>
    <xf numFmtId="37" fontId="1" fillId="2" borderId="16" xfId="3" applyNumberFormat="1" applyFont="1" applyFill="1" applyBorder="1" applyAlignment="1"/>
    <xf numFmtId="37" fontId="1" fillId="2" borderId="17" xfId="3" applyNumberFormat="1" applyFont="1" applyFill="1" applyBorder="1" applyAlignment="1">
      <alignment horizontal="right"/>
    </xf>
    <xf numFmtId="37" fontId="1" fillId="2" borderId="13" xfId="3" applyNumberFormat="1" applyFont="1" applyFill="1" applyBorder="1" applyAlignment="1"/>
    <xf numFmtId="167" fontId="0" fillId="2" borderId="1" xfId="0" applyNumberFormat="1" applyFont="1" applyFill="1" applyBorder="1" applyAlignment="1">
      <alignment horizontal="center"/>
    </xf>
    <xf numFmtId="168" fontId="1" fillId="2" borderId="17" xfId="4" applyNumberFormat="1" applyFont="1" applyFill="1" applyBorder="1" applyAlignment="1">
      <alignment horizontal="right"/>
    </xf>
    <xf numFmtId="3" fontId="0" fillId="2" borderId="1" xfId="0" applyNumberFormat="1" applyFont="1" applyFill="1" applyBorder="1" applyProtection="1"/>
    <xf numFmtId="0" fontId="0" fillId="2" borderId="15" xfId="0" applyFont="1" applyFill="1" applyBorder="1" applyAlignment="1" applyProtection="1">
      <alignment horizontal="left"/>
    </xf>
    <xf numFmtId="0" fontId="0" fillId="2" borderId="24" xfId="0" applyFont="1" applyFill="1" applyBorder="1" applyAlignment="1" applyProtection="1">
      <alignment horizontal="left"/>
    </xf>
    <xf numFmtId="0" fontId="0" fillId="2" borderId="14" xfId="0" applyFont="1" applyFill="1" applyBorder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4" fontId="0" fillId="2" borderId="0" xfId="0" applyNumberFormat="1" applyFont="1" applyFill="1" applyBorder="1" applyAlignment="1" applyProtection="1">
      <alignment horizontal="right"/>
      <protection locked="0"/>
    </xf>
    <xf numFmtId="169" fontId="0" fillId="2" borderId="0" xfId="0" applyNumberFormat="1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166" fontId="2" fillId="0" borderId="0" xfId="1" applyNumberFormat="1" applyFont="1" applyFill="1" applyAlignment="1">
      <alignment horizontal="center"/>
    </xf>
    <xf numFmtId="0" fontId="8" fillId="0" borderId="11" xfId="2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8" fillId="0" borderId="11" xfId="2" quotePrefix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5" borderId="0" xfId="6"/>
    <xf numFmtId="0" fontId="19" fillId="0" borderId="0" xfId="0" applyFont="1" applyFill="1"/>
    <xf numFmtId="0" fontId="2" fillId="0" borderId="0" xfId="0" applyFont="1" applyFill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9" fontId="0" fillId="2" borderId="13" xfId="0" applyNumberFormat="1" applyFont="1" applyFill="1" applyBorder="1" applyAlignment="1">
      <alignment horizontal="center"/>
    </xf>
    <xf numFmtId="9" fontId="0" fillId="2" borderId="17" xfId="0" applyNumberFormat="1" applyFont="1" applyFill="1" applyBorder="1" applyAlignment="1">
      <alignment horizontal="center"/>
    </xf>
    <xf numFmtId="0" fontId="8" fillId="2" borderId="5" xfId="2" applyFont="1" applyFill="1" applyBorder="1" applyAlignment="1"/>
    <xf numFmtId="0" fontId="0" fillId="2" borderId="18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8" fillId="2" borderId="0" xfId="2" quotePrefix="1" applyFont="1" applyFill="1" applyBorder="1" applyAlignment="1" applyProtection="1">
      <alignment horizontal="center"/>
    </xf>
    <xf numFmtId="0" fontId="8" fillId="2" borderId="7" xfId="2" quotePrefix="1" applyFont="1" applyFill="1" applyBorder="1" applyAlignment="1" applyProtection="1">
      <alignment horizontal="center"/>
    </xf>
    <xf numFmtId="0" fontId="8" fillId="2" borderId="4" xfId="2" quotePrefix="1" applyFont="1" applyFill="1" applyBorder="1" applyAlignment="1" applyProtection="1">
      <alignment horizontal="left"/>
    </xf>
    <xf numFmtId="0" fontId="8" fillId="0" borderId="5" xfId="2" applyFont="1" applyBorder="1" applyAlignment="1">
      <alignment horizontal="left"/>
    </xf>
  </cellXfs>
  <cellStyles count="7">
    <cellStyle name="Accent2" xfId="6" builtinId="33"/>
    <cellStyle name="Comma" xfId="3" builtinId="3"/>
    <cellStyle name="Currency" xfId="4" builtinId="4"/>
    <cellStyle name="Hyperlink" xfId="2" builtinId="8"/>
    <cellStyle name="Normal" xfId="0" builtinId="0"/>
    <cellStyle name="Normal 2" xfId="5"/>
    <cellStyle name="Percent" xfId="1" builtinId="5"/>
  </cellStyles>
  <dxfs count="9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6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1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t="s">
        <v>29</v>
      </c>
    </row>
    <row r="30" spans="1:13" ht="15.75" x14ac:dyDescent="0.25">
      <c r="A30" s="7" t="s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4"/>
  <sheetViews>
    <sheetView zoomScale="90" zoomScaleNormal="90" workbookViewId="0"/>
  </sheetViews>
  <sheetFormatPr defaultRowHeight="15" x14ac:dyDescent="0.25"/>
  <cols>
    <col min="1" max="1" width="9.7109375" style="199" customWidth="1"/>
    <col min="2" max="2" width="10.42578125" style="199" customWidth="1"/>
    <col min="3" max="9" width="6.7109375" style="199" customWidth="1"/>
    <col min="10" max="10" width="14.140625" style="199" bestFit="1" customWidth="1"/>
    <col min="11" max="11" width="2.7109375" style="199" customWidth="1"/>
    <col min="12" max="12" width="12.7109375" style="199" customWidth="1"/>
    <col min="13" max="19" width="6.7109375" style="199" customWidth="1"/>
    <col min="20" max="20" width="9.140625" style="199"/>
    <col min="21" max="21" width="12.85546875" style="199" bestFit="1" customWidth="1"/>
    <col min="22" max="16384" width="9.140625" style="199"/>
  </cols>
  <sheetData>
    <row r="1" spans="1:20" ht="15.75" thickBot="1" x14ac:dyDescent="0.3"/>
    <row r="2" spans="1:20" ht="15" customHeight="1" thickBot="1" x14ac:dyDescent="0.3">
      <c r="L2" s="210" t="s">
        <v>31</v>
      </c>
      <c r="M2" s="10" t="str">
        <f t="array" ref="M2">IF(SUM(IF(M8:S33="",0,1))=0,"",SUM(M8:S33))</f>
        <v/>
      </c>
      <c r="O2" s="211" t="s">
        <v>14</v>
      </c>
      <c r="P2" s="212" t="str">
        <f>IF(M2="","",M2/M3)</f>
        <v/>
      </c>
    </row>
    <row r="3" spans="1:20" x14ac:dyDescent="0.25">
      <c r="L3" s="8" t="s">
        <v>32</v>
      </c>
      <c r="M3" s="9">
        <f>SUM(B8:B33)</f>
        <v>69</v>
      </c>
    </row>
    <row r="5" spans="1:20" ht="23.25" x14ac:dyDescent="0.35">
      <c r="A5" s="203" t="s">
        <v>478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</row>
    <row r="6" spans="1:20" ht="15.75" x14ac:dyDescent="0.25">
      <c r="A6" s="204"/>
      <c r="B6" s="220" t="s">
        <v>9</v>
      </c>
      <c r="C6" s="201" t="s">
        <v>1</v>
      </c>
      <c r="D6" s="201"/>
      <c r="E6" s="201"/>
      <c r="F6" s="201"/>
      <c r="G6" s="201"/>
      <c r="H6" s="201"/>
      <c r="I6" s="201"/>
      <c r="J6" s="204"/>
      <c r="L6" s="205" t="s">
        <v>11</v>
      </c>
      <c r="M6" s="201" t="s">
        <v>1</v>
      </c>
      <c r="N6" s="201"/>
      <c r="O6" s="201"/>
      <c r="P6" s="201"/>
      <c r="Q6" s="201"/>
      <c r="R6" s="201"/>
      <c r="S6" s="201"/>
    </row>
    <row r="7" spans="1:20" x14ac:dyDescent="0.25">
      <c r="A7" s="202" t="s">
        <v>0</v>
      </c>
      <c r="B7" s="220"/>
      <c r="C7" s="202" t="s">
        <v>2</v>
      </c>
      <c r="D7" s="202" t="s">
        <v>3</v>
      </c>
      <c r="E7" s="202" t="s">
        <v>4</v>
      </c>
      <c r="F7" s="202" t="s">
        <v>5</v>
      </c>
      <c r="G7" s="202" t="s">
        <v>6</v>
      </c>
      <c r="H7" s="202" t="s">
        <v>7</v>
      </c>
      <c r="I7" s="202" t="s">
        <v>8</v>
      </c>
      <c r="J7" s="202" t="s">
        <v>10</v>
      </c>
      <c r="L7" s="202" t="s">
        <v>0</v>
      </c>
      <c r="M7" s="202" t="s">
        <v>2</v>
      </c>
      <c r="N7" s="202" t="s">
        <v>3</v>
      </c>
      <c r="O7" s="202" t="s">
        <v>4</v>
      </c>
      <c r="P7" s="202" t="s">
        <v>5</v>
      </c>
      <c r="Q7" s="202" t="s">
        <v>6</v>
      </c>
      <c r="R7" s="202" t="s">
        <v>7</v>
      </c>
      <c r="S7" s="202" t="s">
        <v>8</v>
      </c>
    </row>
    <row r="8" spans="1:20" x14ac:dyDescent="0.25">
      <c r="A8" s="213">
        <v>1</v>
      </c>
      <c r="B8" s="214">
        <f t="shared" ref="B8:B33" si="0">SUM(C8:I8)</f>
        <v>2</v>
      </c>
      <c r="C8" s="66">
        <v>0.75</v>
      </c>
      <c r="D8" s="66">
        <v>1</v>
      </c>
      <c r="E8" s="66">
        <v>0.25</v>
      </c>
      <c r="F8" s="66"/>
      <c r="G8" s="66"/>
      <c r="H8" s="66"/>
      <c r="I8" s="66"/>
      <c r="J8" s="215" t="str">
        <f ca="1">INDIRECT("'"&amp;A8&amp;"'!B1")</f>
        <v>Incomplete</v>
      </c>
      <c r="L8" s="213">
        <f>A8</f>
        <v>1</v>
      </c>
      <c r="M8" s="66" t="str">
        <f>IF('1'!$A8="","",'1'!$A8)</f>
        <v/>
      </c>
      <c r="N8" s="66" t="str">
        <f>IF('1'!$A12="","",'1'!$A12)</f>
        <v/>
      </c>
      <c r="O8" s="66" t="str">
        <f>IF('1'!$A16="","",'1'!$A16)</f>
        <v/>
      </c>
      <c r="P8" s="66"/>
      <c r="Q8" s="66"/>
      <c r="R8" s="66"/>
      <c r="S8" s="66"/>
    </row>
    <row r="9" spans="1:20" x14ac:dyDescent="0.25">
      <c r="A9" s="213">
        <v>2</v>
      </c>
      <c r="B9" s="214">
        <f t="shared" si="0"/>
        <v>1</v>
      </c>
      <c r="C9" s="66">
        <v>0.25</v>
      </c>
      <c r="D9" s="66">
        <v>0.25</v>
      </c>
      <c r="E9" s="66">
        <v>0.25</v>
      </c>
      <c r="F9" s="66">
        <v>0.25</v>
      </c>
      <c r="G9" s="66"/>
      <c r="H9" s="66"/>
      <c r="I9" s="66"/>
      <c r="J9" s="215" t="str">
        <f t="shared" ref="J9:J26" ca="1" si="1">INDIRECT("'"&amp;A9&amp;"'!B1")</f>
        <v>Incomplete</v>
      </c>
      <c r="L9" s="213">
        <f t="shared" ref="L9:L26" si="2">A9</f>
        <v>2</v>
      </c>
      <c r="M9" s="66" t="str">
        <f>IF('2'!$A8="","",'2'!$A8)</f>
        <v/>
      </c>
      <c r="N9" s="66" t="str">
        <f>IF('2'!$A12="","",'2'!$A12)</f>
        <v/>
      </c>
      <c r="O9" s="66" t="str">
        <f>IF('2'!$A16="","",'2'!$A16)</f>
        <v/>
      </c>
      <c r="P9" s="66" t="str">
        <f>IF('2'!$A20="","",'2'!$A20)</f>
        <v/>
      </c>
      <c r="Q9" s="66"/>
      <c r="R9" s="66"/>
      <c r="S9" s="66"/>
    </row>
    <row r="10" spans="1:20" x14ac:dyDescent="0.25">
      <c r="A10" s="213">
        <v>3</v>
      </c>
      <c r="B10" s="214">
        <f t="shared" si="0"/>
        <v>1</v>
      </c>
      <c r="C10" s="66">
        <v>0.5</v>
      </c>
      <c r="D10" s="66">
        <v>0.5</v>
      </c>
      <c r="E10" s="66"/>
      <c r="F10" s="66"/>
      <c r="G10" s="66"/>
      <c r="H10" s="66"/>
      <c r="I10" s="66"/>
      <c r="J10" s="215" t="str">
        <f t="shared" ca="1" si="1"/>
        <v>Incomplete</v>
      </c>
      <c r="L10" s="213">
        <f t="shared" si="2"/>
        <v>3</v>
      </c>
      <c r="M10" s="66" t="str">
        <f>IF('3'!$A8="","",'3'!$A8)</f>
        <v/>
      </c>
      <c r="N10" s="66" t="str">
        <f>IF('3'!$A12="","",'3'!$A12)</f>
        <v/>
      </c>
      <c r="O10" s="66"/>
      <c r="P10" s="66"/>
      <c r="Q10" s="66"/>
      <c r="R10" s="66"/>
      <c r="S10" s="66"/>
    </row>
    <row r="11" spans="1:20" x14ac:dyDescent="0.25">
      <c r="A11" s="213">
        <v>4</v>
      </c>
      <c r="B11" s="214">
        <f t="shared" si="0"/>
        <v>3.75</v>
      </c>
      <c r="C11" s="66">
        <v>1.25</v>
      </c>
      <c r="D11" s="66">
        <v>0.5</v>
      </c>
      <c r="E11" s="66">
        <v>0.75</v>
      </c>
      <c r="F11" s="66">
        <v>0.75</v>
      </c>
      <c r="G11" s="66">
        <v>0.5</v>
      </c>
      <c r="H11" s="66"/>
      <c r="I11" s="66"/>
      <c r="J11" s="215" t="str">
        <f t="shared" ca="1" si="1"/>
        <v>Incomplete</v>
      </c>
      <c r="L11" s="213">
        <f t="shared" si="2"/>
        <v>4</v>
      </c>
      <c r="M11" s="66" t="str">
        <f>IF('4'!$A8="","",'4'!$A8)</f>
        <v/>
      </c>
      <c r="N11" s="218" t="str">
        <f>IF('4'!$A19="","",'4'!$A19)</f>
        <v/>
      </c>
      <c r="O11" s="66" t="str">
        <f>IF('4'!$A23="","",'4'!$A23)</f>
        <v/>
      </c>
      <c r="P11" s="218" t="str">
        <f>IF('4'!$A31="","",'4'!$A31)</f>
        <v/>
      </c>
      <c r="Q11" s="218" t="str">
        <f>IF('4'!$A35="","",'4'!$A35)</f>
        <v/>
      </c>
      <c r="R11" s="66"/>
      <c r="S11" s="66"/>
      <c r="T11" s="219" t="s">
        <v>479</v>
      </c>
    </row>
    <row r="12" spans="1:20" x14ac:dyDescent="0.25">
      <c r="A12" s="213">
        <v>5</v>
      </c>
      <c r="B12" s="214">
        <f t="shared" si="0"/>
        <v>2.25</v>
      </c>
      <c r="C12" s="66">
        <v>2.25</v>
      </c>
      <c r="D12" s="66"/>
      <c r="E12" s="66"/>
      <c r="F12" s="66"/>
      <c r="G12" s="66"/>
      <c r="H12" s="66"/>
      <c r="I12" s="66"/>
      <c r="J12" s="215" t="str">
        <f t="shared" ca="1" si="1"/>
        <v>Incomplete</v>
      </c>
      <c r="L12" s="213">
        <f t="shared" si="2"/>
        <v>5</v>
      </c>
      <c r="M12" s="66" t="str">
        <f>IF('5'!$A5="","",'5'!$A5)</f>
        <v/>
      </c>
      <c r="N12" s="66"/>
      <c r="O12" s="66"/>
      <c r="P12" s="66"/>
      <c r="Q12" s="66"/>
      <c r="R12" s="66"/>
      <c r="S12" s="66"/>
    </row>
    <row r="13" spans="1:20" x14ac:dyDescent="0.25">
      <c r="A13" s="213">
        <v>6</v>
      </c>
      <c r="B13" s="214">
        <f t="shared" si="0"/>
        <v>1.25</v>
      </c>
      <c r="C13" s="66">
        <v>0.5</v>
      </c>
      <c r="D13" s="66">
        <v>0.75</v>
      </c>
      <c r="E13" s="66"/>
      <c r="F13" s="66"/>
      <c r="G13" s="66"/>
      <c r="H13" s="66"/>
      <c r="I13" s="66"/>
      <c r="J13" s="215" t="str">
        <f t="shared" ca="1" si="1"/>
        <v>Incomplete</v>
      </c>
      <c r="L13" s="213">
        <f t="shared" si="2"/>
        <v>6</v>
      </c>
      <c r="M13" s="66" t="str">
        <f>IF('6'!$A8="","",'6'!$A8)</f>
        <v/>
      </c>
      <c r="N13" s="66" t="str">
        <f>IF('6'!$A12="","",'6'!$A12)</f>
        <v/>
      </c>
      <c r="O13" s="66"/>
      <c r="P13" s="66"/>
      <c r="Q13" s="66"/>
      <c r="R13" s="66"/>
      <c r="S13" s="66"/>
    </row>
    <row r="14" spans="1:20" x14ac:dyDescent="0.25">
      <c r="A14" s="213">
        <v>7</v>
      </c>
      <c r="B14" s="214">
        <f t="shared" si="0"/>
        <v>3</v>
      </c>
      <c r="C14" s="66">
        <v>2</v>
      </c>
      <c r="D14" s="66">
        <v>1</v>
      </c>
      <c r="E14" s="66"/>
      <c r="F14" s="66"/>
      <c r="G14" s="66"/>
      <c r="H14" s="66"/>
      <c r="I14" s="66"/>
      <c r="J14" s="215" t="str">
        <f t="shared" ca="1" si="1"/>
        <v>Incomplete</v>
      </c>
      <c r="L14" s="213">
        <f t="shared" si="2"/>
        <v>7</v>
      </c>
      <c r="M14" s="218" t="str">
        <f>IF('7'!$A8="","",'7'!$A8)</f>
        <v/>
      </c>
      <c r="N14" s="66" t="str">
        <f>IF('7'!$A16="","",'7'!$A16)</f>
        <v/>
      </c>
      <c r="O14" s="66"/>
      <c r="P14" s="66"/>
      <c r="Q14" s="66"/>
      <c r="R14" s="66"/>
      <c r="S14" s="66"/>
      <c r="T14" s="219" t="s">
        <v>480</v>
      </c>
    </row>
    <row r="15" spans="1:20" x14ac:dyDescent="0.25">
      <c r="A15" s="213">
        <v>8</v>
      </c>
      <c r="B15" s="214">
        <f t="shared" si="0"/>
        <v>1.5</v>
      </c>
      <c r="C15" s="66">
        <v>0.75</v>
      </c>
      <c r="D15" s="66">
        <v>0.75</v>
      </c>
      <c r="E15" s="66"/>
      <c r="F15" s="66"/>
      <c r="G15" s="66"/>
      <c r="H15" s="66"/>
      <c r="I15" s="66"/>
      <c r="J15" s="215" t="str">
        <f t="shared" ca="1" si="1"/>
        <v>Incomplete</v>
      </c>
      <c r="L15" s="213">
        <f t="shared" si="2"/>
        <v>8</v>
      </c>
      <c r="M15" s="66" t="str">
        <f>IF('8'!$A8="","",'8'!$A8)</f>
        <v/>
      </c>
      <c r="N15" s="66" t="str">
        <f>IF('8'!$A12="","",'8'!$A12)</f>
        <v/>
      </c>
      <c r="O15" s="66"/>
      <c r="P15" s="66"/>
      <c r="Q15" s="66"/>
      <c r="R15" s="66"/>
      <c r="S15" s="66"/>
    </row>
    <row r="16" spans="1:20" x14ac:dyDescent="0.25">
      <c r="A16" s="213">
        <v>9</v>
      </c>
      <c r="B16" s="214">
        <f t="shared" si="0"/>
        <v>3.5</v>
      </c>
      <c r="C16" s="66">
        <v>0.5</v>
      </c>
      <c r="D16" s="66">
        <v>1</v>
      </c>
      <c r="E16" s="66">
        <v>2</v>
      </c>
      <c r="F16" s="66"/>
      <c r="G16" s="66"/>
      <c r="H16" s="66"/>
      <c r="I16" s="66"/>
      <c r="J16" s="215" t="str">
        <f t="shared" ca="1" si="1"/>
        <v>Incomplete</v>
      </c>
      <c r="L16" s="213">
        <f t="shared" si="2"/>
        <v>9</v>
      </c>
      <c r="M16" s="66" t="str">
        <f>IF('9'!$A8="","",'9'!$A8)</f>
        <v/>
      </c>
      <c r="N16" s="66" t="str">
        <f>IF('9'!$A12="","",'9'!$A12)</f>
        <v/>
      </c>
      <c r="O16" s="66" t="str">
        <f>IF('9'!$A16="","",'9'!$A16)</f>
        <v/>
      </c>
      <c r="P16" s="66"/>
      <c r="Q16" s="66"/>
      <c r="R16" s="66"/>
      <c r="S16" s="66"/>
    </row>
    <row r="17" spans="1:19" x14ac:dyDescent="0.25">
      <c r="A17" s="213">
        <v>10</v>
      </c>
      <c r="B17" s="214">
        <f t="shared" si="0"/>
        <v>2.25</v>
      </c>
      <c r="C17" s="66">
        <v>0.75</v>
      </c>
      <c r="D17" s="66">
        <v>1.5</v>
      </c>
      <c r="E17" s="66"/>
      <c r="F17" s="66"/>
      <c r="G17" s="66"/>
      <c r="H17" s="66"/>
      <c r="I17" s="66"/>
      <c r="J17" s="215" t="str">
        <f t="shared" ca="1" si="1"/>
        <v>Incomplete</v>
      </c>
      <c r="L17" s="213">
        <f t="shared" si="2"/>
        <v>10</v>
      </c>
      <c r="M17" s="66" t="str">
        <f>IF('10'!$A8="","",'10'!$A8)</f>
        <v/>
      </c>
      <c r="N17" s="66" t="str">
        <f>IF('10'!$A12="","",'10'!$A12)</f>
        <v/>
      </c>
      <c r="O17" s="66"/>
      <c r="P17" s="66"/>
      <c r="Q17" s="66"/>
      <c r="R17" s="66"/>
      <c r="S17" s="66"/>
    </row>
    <row r="18" spans="1:19" x14ac:dyDescent="0.25">
      <c r="A18" s="213">
        <v>11</v>
      </c>
      <c r="B18" s="214">
        <f t="shared" si="0"/>
        <v>3</v>
      </c>
      <c r="C18" s="66">
        <v>2.5</v>
      </c>
      <c r="D18" s="66">
        <v>0.5</v>
      </c>
      <c r="E18" s="66"/>
      <c r="F18" s="66"/>
      <c r="G18" s="66"/>
      <c r="H18" s="66"/>
      <c r="I18" s="66"/>
      <c r="J18" s="215" t="str">
        <f t="shared" ca="1" si="1"/>
        <v>Incomplete</v>
      </c>
      <c r="L18" s="213">
        <f t="shared" si="2"/>
        <v>11</v>
      </c>
      <c r="M18" s="66" t="str">
        <f>IF('11'!$A8="","",'11'!$A8)</f>
        <v/>
      </c>
      <c r="N18" s="66" t="str">
        <f>IF('11'!$A12="","",'11'!$A12)</f>
        <v/>
      </c>
      <c r="O18" s="66"/>
      <c r="P18" s="66"/>
      <c r="Q18" s="66"/>
      <c r="R18" s="66"/>
      <c r="S18" s="66"/>
    </row>
    <row r="19" spans="1:19" x14ac:dyDescent="0.25">
      <c r="A19" s="213">
        <v>12</v>
      </c>
      <c r="B19" s="214">
        <f t="shared" si="0"/>
        <v>2.25</v>
      </c>
      <c r="C19" s="66">
        <v>1.25</v>
      </c>
      <c r="D19" s="66">
        <v>0.5</v>
      </c>
      <c r="E19" s="66">
        <v>0.5</v>
      </c>
      <c r="F19" s="66"/>
      <c r="G19" s="66"/>
      <c r="H19" s="66"/>
      <c r="I19" s="66"/>
      <c r="J19" s="215" t="str">
        <f t="shared" ca="1" si="1"/>
        <v>Incomplete</v>
      </c>
      <c r="L19" s="213">
        <f t="shared" si="2"/>
        <v>12</v>
      </c>
      <c r="M19" s="66" t="str">
        <f>IF('12'!$A15="","",'12'!$A15)</f>
        <v/>
      </c>
      <c r="N19" s="66" t="str">
        <f>IF('12'!$A19="","",'12'!$A19)</f>
        <v/>
      </c>
      <c r="O19" s="66" t="str">
        <f>IF('12'!$A23="","",'12'!$A23)</f>
        <v/>
      </c>
      <c r="P19" s="66"/>
      <c r="Q19" s="66"/>
      <c r="R19" s="66"/>
      <c r="S19" s="66"/>
    </row>
    <row r="20" spans="1:19" x14ac:dyDescent="0.25">
      <c r="A20" s="213">
        <v>13</v>
      </c>
      <c r="B20" s="214">
        <f t="shared" si="0"/>
        <v>5.75</v>
      </c>
      <c r="C20" s="66">
        <v>5.75</v>
      </c>
      <c r="D20" s="66"/>
      <c r="E20" s="66"/>
      <c r="F20" s="66"/>
      <c r="G20" s="66"/>
      <c r="H20" s="66"/>
      <c r="I20" s="66"/>
      <c r="J20" s="215" t="str">
        <f t="shared" ca="1" si="1"/>
        <v>Incomplete</v>
      </c>
      <c r="L20" s="213">
        <f t="shared" si="2"/>
        <v>13</v>
      </c>
      <c r="M20" s="66" t="str">
        <f>IF('13'!$A5="","",'13'!$A5)</f>
        <v/>
      </c>
      <c r="N20" s="66"/>
      <c r="O20" s="66"/>
      <c r="P20" s="66"/>
      <c r="Q20" s="66"/>
      <c r="R20" s="66"/>
      <c r="S20" s="66"/>
    </row>
    <row r="21" spans="1:19" x14ac:dyDescent="0.25">
      <c r="A21" s="213">
        <v>14</v>
      </c>
      <c r="B21" s="214">
        <f t="shared" si="0"/>
        <v>4.75</v>
      </c>
      <c r="C21" s="66">
        <v>2.5</v>
      </c>
      <c r="D21" s="66">
        <v>0.5</v>
      </c>
      <c r="E21" s="66">
        <v>0.75</v>
      </c>
      <c r="F21" s="66">
        <v>0.5</v>
      </c>
      <c r="G21" s="66">
        <v>0.5</v>
      </c>
      <c r="H21" s="66"/>
      <c r="I21" s="66"/>
      <c r="J21" s="215" t="str">
        <f t="shared" ca="1" si="1"/>
        <v>Incomplete</v>
      </c>
      <c r="L21" s="213">
        <f t="shared" si="2"/>
        <v>14</v>
      </c>
      <c r="M21" s="66" t="str">
        <f>IF('14'!$A31="","",'14'!$A31)</f>
        <v/>
      </c>
      <c r="N21" s="66" t="str">
        <f>IF('14'!$A35="","",'14'!$A35)</f>
        <v/>
      </c>
      <c r="O21" s="66" t="str">
        <f>IF('14'!$A39="","",'14'!$A39)</f>
        <v/>
      </c>
      <c r="P21" s="66" t="str">
        <f>IF('14'!$A43="","",'14'!$A43)</f>
        <v/>
      </c>
      <c r="Q21" s="66" t="str">
        <f>IF('14'!$A47="","",'14'!$A47)</f>
        <v/>
      </c>
      <c r="R21" s="66"/>
      <c r="S21" s="66"/>
    </row>
    <row r="22" spans="1:19" x14ac:dyDescent="0.25">
      <c r="A22" s="213">
        <v>15</v>
      </c>
      <c r="B22" s="214">
        <f t="shared" si="0"/>
        <v>2.5</v>
      </c>
      <c r="C22" s="66">
        <v>0.75</v>
      </c>
      <c r="D22" s="66">
        <v>1.25</v>
      </c>
      <c r="E22" s="66">
        <v>0.5</v>
      </c>
      <c r="F22" s="66"/>
      <c r="G22" s="66"/>
      <c r="H22" s="66"/>
      <c r="I22" s="66"/>
      <c r="J22" s="215" t="str">
        <f t="shared" ca="1" si="1"/>
        <v>Incomplete</v>
      </c>
      <c r="L22" s="213">
        <f t="shared" si="2"/>
        <v>15</v>
      </c>
      <c r="M22" s="66" t="str">
        <f>IF('15'!$A30="","",'15'!$A30)</f>
        <v/>
      </c>
      <c r="N22" s="66" t="str">
        <f>IF('15'!$A34="","",'15'!$A34)</f>
        <v/>
      </c>
      <c r="O22" s="66" t="str">
        <f>IF('15'!$A38="","",'15'!$A38)</f>
        <v/>
      </c>
      <c r="P22" s="66"/>
      <c r="Q22" s="66"/>
      <c r="R22" s="66"/>
      <c r="S22" s="66"/>
    </row>
    <row r="23" spans="1:19" x14ac:dyDescent="0.25">
      <c r="A23" s="213">
        <v>16</v>
      </c>
      <c r="B23" s="214">
        <f t="shared" si="0"/>
        <v>1.5</v>
      </c>
      <c r="C23" s="66">
        <v>0.5</v>
      </c>
      <c r="D23" s="66">
        <v>1</v>
      </c>
      <c r="E23" s="66"/>
      <c r="F23" s="66"/>
      <c r="G23" s="66"/>
      <c r="H23" s="66"/>
      <c r="I23" s="66"/>
      <c r="J23" s="215" t="str">
        <f t="shared" ca="1" si="1"/>
        <v>Incomplete</v>
      </c>
      <c r="L23" s="213">
        <f t="shared" si="2"/>
        <v>16</v>
      </c>
      <c r="M23" s="66" t="str">
        <f>IF('16'!$A21="","",'16'!$A21)</f>
        <v/>
      </c>
      <c r="N23" s="66" t="str">
        <f>IF('16'!$A25="","",'16'!$A25)</f>
        <v/>
      </c>
      <c r="O23" s="66"/>
      <c r="P23" s="66"/>
      <c r="Q23" s="66"/>
      <c r="R23" s="66"/>
      <c r="S23" s="66"/>
    </row>
    <row r="24" spans="1:19" x14ac:dyDescent="0.25">
      <c r="A24" s="213">
        <v>17</v>
      </c>
      <c r="B24" s="214">
        <f t="shared" si="0"/>
        <v>2</v>
      </c>
      <c r="C24" s="66">
        <v>2</v>
      </c>
      <c r="D24" s="66"/>
      <c r="E24" s="66"/>
      <c r="F24" s="66"/>
      <c r="G24" s="66"/>
      <c r="H24" s="66"/>
      <c r="I24" s="66"/>
      <c r="J24" s="215" t="str">
        <f t="shared" ca="1" si="1"/>
        <v>Incomplete</v>
      </c>
      <c r="L24" s="213">
        <f t="shared" si="2"/>
        <v>17</v>
      </c>
      <c r="M24" s="66" t="str">
        <f>IF('17'!$A5="","",'17'!$A5)</f>
        <v/>
      </c>
      <c r="N24" s="66"/>
      <c r="O24" s="66"/>
      <c r="P24" s="66"/>
      <c r="Q24" s="66"/>
      <c r="R24" s="66"/>
      <c r="S24" s="66"/>
    </row>
    <row r="25" spans="1:19" x14ac:dyDescent="0.25">
      <c r="A25" s="213">
        <v>18</v>
      </c>
      <c r="B25" s="214">
        <f t="shared" si="0"/>
        <v>4.75</v>
      </c>
      <c r="C25" s="66">
        <v>2.25</v>
      </c>
      <c r="D25" s="66">
        <v>1</v>
      </c>
      <c r="E25" s="66">
        <v>0.5</v>
      </c>
      <c r="F25" s="66">
        <v>1</v>
      </c>
      <c r="G25" s="66"/>
      <c r="H25" s="66"/>
      <c r="I25" s="66"/>
      <c r="J25" s="215" t="str">
        <f t="shared" ca="1" si="1"/>
        <v>Incomplete</v>
      </c>
      <c r="L25" s="213">
        <f t="shared" si="2"/>
        <v>18</v>
      </c>
      <c r="M25" s="66" t="str">
        <f>IF('18'!$A29="","",'18'!$A29)</f>
        <v/>
      </c>
      <c r="N25" s="66" t="str">
        <f>IF('18'!$A33="","",'18'!$A33)</f>
        <v/>
      </c>
      <c r="O25" s="66" t="str">
        <f>IF('18'!$A37="","",'18'!$A37)</f>
        <v/>
      </c>
      <c r="P25" s="66" t="str">
        <f>IF('18'!$A41="","",'18'!$A41)</f>
        <v/>
      </c>
      <c r="Q25" s="66"/>
      <c r="R25" s="66"/>
      <c r="S25" s="66"/>
    </row>
    <row r="26" spans="1:19" x14ac:dyDescent="0.25">
      <c r="A26" s="213">
        <v>19</v>
      </c>
      <c r="B26" s="214">
        <f t="shared" si="0"/>
        <v>2.5</v>
      </c>
      <c r="C26" s="66">
        <v>0.5</v>
      </c>
      <c r="D26" s="66">
        <v>0.5</v>
      </c>
      <c r="E26" s="66">
        <v>0.5</v>
      </c>
      <c r="F26" s="66">
        <v>0.5</v>
      </c>
      <c r="G26" s="66">
        <v>0.5</v>
      </c>
      <c r="H26" s="66"/>
      <c r="I26" s="66"/>
      <c r="J26" s="215" t="str">
        <f t="shared" ca="1" si="1"/>
        <v>Incomplete</v>
      </c>
      <c r="L26" s="213">
        <f t="shared" si="2"/>
        <v>19</v>
      </c>
      <c r="M26" s="66" t="str">
        <f>IF('19'!$A25="","",'19'!$A25)</f>
        <v/>
      </c>
      <c r="N26" s="66" t="str">
        <f>IF('19'!$A29="","",'19'!$A29)</f>
        <v/>
      </c>
      <c r="O26" s="66" t="str">
        <f>IF('19'!$A33="","",'19'!$A33)</f>
        <v/>
      </c>
      <c r="P26" s="66" t="str">
        <f>IF('19'!$A37="","",'19'!$A37)</f>
        <v/>
      </c>
      <c r="Q26" s="66" t="str">
        <f>IF('19'!$A41="","",'19'!$A41)</f>
        <v/>
      </c>
      <c r="R26" s="66"/>
      <c r="S26" s="66"/>
    </row>
    <row r="27" spans="1:19" x14ac:dyDescent="0.25">
      <c r="A27" s="213">
        <v>20</v>
      </c>
      <c r="B27" s="214">
        <f t="shared" si="0"/>
        <v>3</v>
      </c>
      <c r="C27" s="66">
        <v>3</v>
      </c>
      <c r="D27" s="66"/>
      <c r="E27" s="66"/>
      <c r="F27" s="66"/>
      <c r="G27" s="66"/>
      <c r="H27" s="66"/>
      <c r="I27" s="66"/>
      <c r="J27" s="215" t="str">
        <f t="shared" ref="J27:J33" ca="1" si="3">INDIRECT("'"&amp;A27&amp;"'!B1")</f>
        <v>Incomplete</v>
      </c>
      <c r="L27" s="213">
        <f t="shared" ref="L27:L33" si="4">A27</f>
        <v>20</v>
      </c>
      <c r="M27" s="66" t="str">
        <f>IF('20'!$A5="","",'20'!$A5)</f>
        <v/>
      </c>
      <c r="N27" s="66"/>
      <c r="O27" s="66"/>
      <c r="P27" s="66"/>
      <c r="Q27" s="66"/>
      <c r="R27" s="66"/>
      <c r="S27" s="66"/>
    </row>
    <row r="28" spans="1:19" x14ac:dyDescent="0.25">
      <c r="A28" s="213">
        <v>21</v>
      </c>
      <c r="B28" s="214">
        <f t="shared" si="0"/>
        <v>3.5</v>
      </c>
      <c r="C28" s="66">
        <v>1.75</v>
      </c>
      <c r="D28" s="66">
        <v>1</v>
      </c>
      <c r="E28" s="66">
        <v>0.75</v>
      </c>
      <c r="F28" s="66"/>
      <c r="G28" s="66"/>
      <c r="H28" s="66"/>
      <c r="I28" s="66"/>
      <c r="J28" s="215" t="str">
        <f t="shared" ca="1" si="3"/>
        <v>Incomplete</v>
      </c>
      <c r="L28" s="213">
        <f t="shared" si="4"/>
        <v>21</v>
      </c>
      <c r="M28" s="66" t="str">
        <f>IF('21'!$A38="","",'21'!$A38)</f>
        <v/>
      </c>
      <c r="N28" s="66" t="str">
        <f>IF('21'!$A44="","",'21'!$A44)</f>
        <v/>
      </c>
      <c r="O28" s="66" t="str">
        <f>IF('21'!$A48="","",'21'!$A48)</f>
        <v/>
      </c>
      <c r="P28" s="66"/>
      <c r="Q28" s="66"/>
      <c r="R28" s="66"/>
      <c r="S28" s="66"/>
    </row>
    <row r="29" spans="1:19" x14ac:dyDescent="0.25">
      <c r="A29" s="213">
        <v>22</v>
      </c>
      <c r="B29" s="214">
        <f t="shared" si="0"/>
        <v>1.75</v>
      </c>
      <c r="C29" s="66">
        <v>0.75</v>
      </c>
      <c r="D29" s="66">
        <v>1</v>
      </c>
      <c r="E29" s="66"/>
      <c r="F29" s="66"/>
      <c r="G29" s="66"/>
      <c r="H29" s="66"/>
      <c r="I29" s="66"/>
      <c r="J29" s="215" t="str">
        <f t="shared" ca="1" si="3"/>
        <v>Incomplete</v>
      </c>
      <c r="L29" s="213">
        <f t="shared" si="4"/>
        <v>22</v>
      </c>
      <c r="M29" s="66" t="str">
        <f>IF('22'!$A8="","",'22'!$A8)</f>
        <v/>
      </c>
      <c r="N29" s="66" t="str">
        <f>IF('22'!$A12="","",'22'!$A12)</f>
        <v/>
      </c>
      <c r="O29" s="66"/>
      <c r="P29" s="66"/>
      <c r="Q29" s="66"/>
      <c r="R29" s="66"/>
      <c r="S29" s="66"/>
    </row>
    <row r="30" spans="1:19" x14ac:dyDescent="0.25">
      <c r="A30" s="216">
        <v>23</v>
      </c>
      <c r="B30" s="214">
        <f t="shared" si="0"/>
        <v>2.5</v>
      </c>
      <c r="C30" s="66">
        <v>0.5</v>
      </c>
      <c r="D30" s="66">
        <v>1</v>
      </c>
      <c r="E30" s="66">
        <v>0.5</v>
      </c>
      <c r="F30" s="66">
        <v>0.5</v>
      </c>
      <c r="G30" s="66"/>
      <c r="H30" s="66"/>
      <c r="I30" s="66"/>
      <c r="J30" s="215" t="str">
        <f t="shared" ca="1" si="3"/>
        <v>Incomplete</v>
      </c>
      <c r="L30" s="213">
        <f t="shared" si="4"/>
        <v>23</v>
      </c>
      <c r="M30" s="66" t="str">
        <f>IF('23'!$A8="","",'23'!$A8)</f>
        <v/>
      </c>
      <c r="N30" s="66" t="str">
        <f>IF('23'!$A12="","",'23'!$A12)</f>
        <v/>
      </c>
      <c r="O30" s="66" t="str">
        <f>IF('23'!$A16="","",'23'!$A16)</f>
        <v/>
      </c>
      <c r="P30" s="66" t="str">
        <f>IF('23'!$A20="","",'23'!$A20)</f>
        <v/>
      </c>
      <c r="Q30" s="66"/>
      <c r="R30" s="66"/>
      <c r="S30" s="66"/>
    </row>
    <row r="31" spans="1:19" x14ac:dyDescent="0.25">
      <c r="A31" s="216">
        <v>24</v>
      </c>
      <c r="B31" s="214">
        <f t="shared" si="0"/>
        <v>2</v>
      </c>
      <c r="C31" s="66">
        <v>1</v>
      </c>
      <c r="D31" s="66">
        <v>1</v>
      </c>
      <c r="E31" s="66"/>
      <c r="F31" s="66"/>
      <c r="G31" s="66"/>
      <c r="H31" s="66"/>
      <c r="I31" s="66"/>
      <c r="J31" s="215" t="str">
        <f t="shared" ca="1" si="3"/>
        <v>Incomplete</v>
      </c>
      <c r="L31" s="213">
        <f t="shared" si="4"/>
        <v>24</v>
      </c>
      <c r="M31" s="66" t="str">
        <f>IF('24'!$A8="","",'24'!$A8)</f>
        <v/>
      </c>
      <c r="N31" s="66" t="str">
        <f>IF('24'!$A13="","",'24'!$A13)</f>
        <v/>
      </c>
      <c r="O31" s="66"/>
      <c r="P31" s="66"/>
      <c r="Q31" s="66"/>
      <c r="R31" s="66"/>
      <c r="S31" s="66"/>
    </row>
    <row r="32" spans="1:19" x14ac:dyDescent="0.25">
      <c r="A32" s="213">
        <v>25</v>
      </c>
      <c r="B32" s="214">
        <f t="shared" si="0"/>
        <v>3.75</v>
      </c>
      <c r="C32" s="66">
        <v>1</v>
      </c>
      <c r="D32" s="66">
        <v>0.5</v>
      </c>
      <c r="E32" s="66">
        <v>1</v>
      </c>
      <c r="F32" s="66">
        <v>1.25</v>
      </c>
      <c r="G32" s="66"/>
      <c r="H32" s="66"/>
      <c r="I32" s="66"/>
      <c r="J32" s="215" t="str">
        <f t="shared" ca="1" si="3"/>
        <v>Incomplete</v>
      </c>
      <c r="L32" s="213">
        <f t="shared" si="4"/>
        <v>25</v>
      </c>
      <c r="M32" s="66" t="str">
        <f>IF('25'!$A8="","",'25'!$A8)</f>
        <v/>
      </c>
      <c r="N32" s="66" t="str">
        <f>IF('25'!$A12="","",'25'!$A12)</f>
        <v/>
      </c>
      <c r="O32" s="66" t="str">
        <f>IF('25'!$A16="","",'25'!$A16)</f>
        <v/>
      </c>
      <c r="P32" s="66" t="str">
        <f>IF('25'!$A20="","",'25'!$A20)</f>
        <v/>
      </c>
      <c r="Q32" s="66"/>
      <c r="R32" s="66"/>
      <c r="S32" s="66"/>
    </row>
    <row r="33" spans="1:19" x14ac:dyDescent="0.25">
      <c r="A33" s="213">
        <v>26</v>
      </c>
      <c r="B33" s="214">
        <f t="shared" si="0"/>
        <v>2</v>
      </c>
      <c r="C33" s="66">
        <v>0.5</v>
      </c>
      <c r="D33" s="66">
        <v>1.5</v>
      </c>
      <c r="E33" s="66"/>
      <c r="F33" s="66"/>
      <c r="G33" s="66"/>
      <c r="H33" s="66"/>
      <c r="I33" s="66"/>
      <c r="J33" s="215" t="str">
        <f t="shared" ca="1" si="3"/>
        <v>Incomplete</v>
      </c>
      <c r="L33" s="213">
        <f t="shared" si="4"/>
        <v>26</v>
      </c>
      <c r="M33" s="66" t="str">
        <f>IF('26'!$A8="","",'26'!$A8)</f>
        <v/>
      </c>
      <c r="N33" s="66" t="str">
        <f>IF('26'!$A13="","",'26'!$A13)</f>
        <v/>
      </c>
      <c r="O33" s="66"/>
      <c r="P33" s="66"/>
      <c r="Q33" s="66"/>
      <c r="R33" s="66"/>
      <c r="S33" s="66"/>
    </row>
    <row r="34" spans="1:19" x14ac:dyDescent="0.25">
      <c r="A34" s="217"/>
    </row>
  </sheetData>
  <mergeCells count="1">
    <mergeCell ref="B6:B7"/>
  </mergeCells>
  <conditionalFormatting sqref="J8:J33">
    <cfRule type="cellIs" dxfId="89" priority="198" operator="equal">
      <formula>"Finished"</formula>
    </cfRule>
    <cfRule type="cellIs" dxfId="88" priority="199" operator="equal">
      <formula>"Flag for Review"</formula>
    </cfRule>
    <cfRule type="cellIs" dxfId="87" priority="200" operator="equal">
      <formula>"Incomplete"</formula>
    </cfRule>
  </conditionalFormatting>
  <conditionalFormatting sqref="P2">
    <cfRule type="expression" dxfId="86" priority="37">
      <formula>LEN(P2)=0</formula>
    </cfRule>
    <cfRule type="cellIs" dxfId="85" priority="195" operator="greaterThanOrEqual">
      <formula>0.75</formula>
    </cfRule>
    <cfRule type="cellIs" dxfId="84" priority="196" operator="greaterThanOrEqual">
      <formula>0.65</formula>
    </cfRule>
    <cfRule type="cellIs" dxfId="83" priority="197" operator="greaterThanOrEqual">
      <formula>0</formula>
    </cfRule>
  </conditionalFormatting>
  <conditionalFormatting sqref="C8:I33">
    <cfRule type="containsBlanks" dxfId="82" priority="201">
      <formula>LEN(TRIM(C8))=0</formula>
    </cfRule>
  </conditionalFormatting>
  <conditionalFormatting sqref="M8:S10 M12:S13 M11 O11 R11:S11 M15:S33 N14:S14">
    <cfRule type="expression" dxfId="81" priority="10">
      <formula>C8=""</formula>
    </cfRule>
    <cfRule type="expression" dxfId="80" priority="11">
      <formula>M8/C8&gt;=0.75</formula>
    </cfRule>
    <cfRule type="expression" dxfId="79" priority="12">
      <formula>M8/C8&gt;=0.65</formula>
    </cfRule>
    <cfRule type="expression" dxfId="78" priority="13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9.140625" style="20"/>
    <col min="2" max="2" width="16" style="20" bestFit="1" customWidth="1"/>
    <col min="3" max="8" width="10.140625" style="20" customWidth="1"/>
    <col min="9" max="9" width="8.5703125" style="20" customWidth="1"/>
    <col min="10" max="16384" width="9.140625" style="20"/>
  </cols>
  <sheetData>
    <row r="1" spans="1:9" x14ac:dyDescent="0.25">
      <c r="A1" s="2">
        <v>1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2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Grid'!B:B,MATCH('1'!A1,'Point Grid'!A:A,0))</f>
        <v>2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14"/>
      <c r="B5" s="15"/>
      <c r="C5" s="15"/>
      <c r="D5" s="15"/>
      <c r="E5" s="15"/>
      <c r="F5" s="15"/>
      <c r="G5" s="15"/>
      <c r="H5" s="15"/>
      <c r="I5" s="16"/>
    </row>
    <row r="6" spans="1:9" x14ac:dyDescent="0.25">
      <c r="A6" s="26" t="s">
        <v>2</v>
      </c>
      <c r="B6" s="17" t="s">
        <v>106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0.75</v>
      </c>
      <c r="B7" s="17"/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26"/>
      <c r="B9" s="17"/>
      <c r="C9" s="17"/>
      <c r="D9" s="17"/>
      <c r="E9" s="17"/>
      <c r="F9" s="17"/>
      <c r="G9" s="17"/>
      <c r="H9" s="17"/>
      <c r="I9" s="22"/>
    </row>
    <row r="10" spans="1:9" x14ac:dyDescent="0.25">
      <c r="A10" s="26" t="s">
        <v>3</v>
      </c>
      <c r="B10" s="17" t="s">
        <v>107</v>
      </c>
      <c r="C10" s="17"/>
      <c r="D10" s="17"/>
      <c r="E10" s="17"/>
      <c r="F10" s="17"/>
      <c r="G10" s="17"/>
      <c r="H10" s="17"/>
      <c r="I10" s="22"/>
    </row>
    <row r="11" spans="1:9" ht="15.75" thickBot="1" x14ac:dyDescent="0.3">
      <c r="A11" s="4">
        <f>INDEX('Point Grid'!$C$8:$I$33,MATCH($A$1,'Point Grid'!$A$8:$A$33,0),MATCH(A10,'Point Grid'!$C$7:$I$7,0))</f>
        <v>1</v>
      </c>
      <c r="B11" s="17" t="s">
        <v>108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1"/>
      <c r="B12" s="17" t="s">
        <v>109</v>
      </c>
      <c r="C12" s="17"/>
      <c r="D12" s="17"/>
      <c r="E12" s="17"/>
      <c r="F12" s="17"/>
      <c r="G12" s="17"/>
      <c r="H12" s="17"/>
      <c r="I12" s="22"/>
    </row>
    <row r="13" spans="1:9" x14ac:dyDescent="0.25">
      <c r="A13" s="26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6" t="s">
        <v>4</v>
      </c>
      <c r="B14" s="17" t="s">
        <v>110</v>
      </c>
      <c r="C14" s="17"/>
      <c r="D14" s="17"/>
      <c r="E14" s="17"/>
      <c r="F14" s="17"/>
      <c r="G14" s="17"/>
      <c r="H14" s="17"/>
      <c r="I14" s="22"/>
    </row>
    <row r="15" spans="1:9" ht="15.75" thickBot="1" x14ac:dyDescent="0.3">
      <c r="A15" s="4">
        <f>INDEX('Point Grid'!$C$8:$I$33,MATCH($A$1,'Point Grid'!$A$8:$A$33,0),MATCH(A14,'Point Grid'!$C$7:$I$7,0))</f>
        <v>0.25</v>
      </c>
      <c r="B15" s="17" t="s">
        <v>111</v>
      </c>
      <c r="C15" s="17"/>
      <c r="D15" s="17"/>
      <c r="E15" s="17"/>
      <c r="F15" s="17"/>
      <c r="G15" s="17"/>
      <c r="H15" s="17"/>
      <c r="I15" s="22"/>
    </row>
    <row r="16" spans="1:9" ht="15.75" thickBot="1" x14ac:dyDescent="0.3">
      <c r="A16" s="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6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11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7:A18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1"/>
  <sheetViews>
    <sheetView workbookViewId="0">
      <selection activeCell="H1" sqref="H1:I1"/>
    </sheetView>
  </sheetViews>
  <sheetFormatPr defaultColWidth="9.140625" defaultRowHeight="15" x14ac:dyDescent="0.25"/>
  <cols>
    <col min="1" max="1" width="9.140625" style="20"/>
    <col min="2" max="2" width="16" style="20" bestFit="1" customWidth="1"/>
    <col min="3" max="8" width="10.140625" style="20" customWidth="1"/>
    <col min="9" max="9" width="8.5703125" style="20" customWidth="1"/>
    <col min="10" max="16384" width="9.140625" style="20"/>
  </cols>
  <sheetData>
    <row r="1" spans="1:9" x14ac:dyDescent="0.25">
      <c r="A1" s="2">
        <v>2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3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112</v>
      </c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Grid'!B:B,MATCH('2'!A1,'Point Grid'!A:A,0))</f>
        <v>1</v>
      </c>
      <c r="B4" s="17" t="s">
        <v>113</v>
      </c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114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0.25</v>
      </c>
      <c r="B7" s="17" t="s">
        <v>121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 t="s">
        <v>122</v>
      </c>
      <c r="C8" s="17"/>
      <c r="D8" s="17"/>
      <c r="E8" s="17"/>
      <c r="F8" s="17"/>
      <c r="G8" s="17"/>
      <c r="H8" s="17"/>
      <c r="I8" s="22"/>
    </row>
    <row r="9" spans="1:9" x14ac:dyDescent="0.25">
      <c r="A9" s="26"/>
      <c r="B9" s="17"/>
      <c r="C9" s="17"/>
      <c r="D9" s="17"/>
      <c r="E9" s="17"/>
      <c r="F9" s="17"/>
      <c r="G9" s="17"/>
      <c r="H9" s="17"/>
      <c r="I9" s="22"/>
    </row>
    <row r="10" spans="1:9" x14ac:dyDescent="0.25">
      <c r="A10" s="26" t="s">
        <v>3</v>
      </c>
      <c r="B10" s="17" t="s">
        <v>115</v>
      </c>
      <c r="C10" s="17"/>
      <c r="D10" s="17"/>
      <c r="E10" s="17"/>
      <c r="F10" s="17"/>
      <c r="G10" s="17"/>
      <c r="H10" s="17"/>
      <c r="I10" s="22"/>
    </row>
    <row r="11" spans="1:9" ht="15.75" thickBot="1" x14ac:dyDescent="0.3">
      <c r="A11" s="4">
        <f>INDEX('Point Grid'!$C$8:$I$33,MATCH($A$1,'Point Grid'!$A$8:$A$33,0),MATCH(A10,'Point Grid'!$C$7:$I$7,0))</f>
        <v>0.25</v>
      </c>
      <c r="B11" s="17" t="s">
        <v>116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1"/>
      <c r="B12" s="17"/>
      <c r="C12" s="17"/>
      <c r="D12" s="17"/>
      <c r="E12" s="17"/>
      <c r="F12" s="17"/>
      <c r="G12" s="17"/>
      <c r="H12" s="17"/>
      <c r="I12" s="22"/>
    </row>
    <row r="13" spans="1:9" x14ac:dyDescent="0.25">
      <c r="A13" s="26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6" t="s">
        <v>4</v>
      </c>
      <c r="B14" s="17" t="s">
        <v>117</v>
      </c>
      <c r="C14" s="17"/>
      <c r="D14" s="17"/>
      <c r="E14" s="17"/>
      <c r="F14" s="17"/>
      <c r="G14" s="17"/>
      <c r="H14" s="17"/>
      <c r="I14" s="22"/>
    </row>
    <row r="15" spans="1:9" ht="15.75" thickBot="1" x14ac:dyDescent="0.3">
      <c r="A15" s="4">
        <f>INDEX('Point Grid'!$C$8:$I$33,MATCH($A$1,'Point Grid'!$A$8:$A$33,0),MATCH(A14,'Point Grid'!$C$7:$I$7,0))</f>
        <v>0.25</v>
      </c>
      <c r="B15" s="17" t="s">
        <v>118</v>
      </c>
      <c r="C15" s="17"/>
      <c r="D15" s="17"/>
      <c r="E15" s="17"/>
      <c r="F15" s="17"/>
      <c r="G15" s="17"/>
      <c r="H15" s="17"/>
      <c r="I15" s="22"/>
    </row>
    <row r="16" spans="1:9" ht="15.75" thickBot="1" x14ac:dyDescent="0.3">
      <c r="A16" s="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6"/>
      <c r="B17" s="17"/>
      <c r="C17" s="17"/>
      <c r="D17" s="17"/>
      <c r="E17" s="17"/>
      <c r="F17" s="17"/>
      <c r="G17" s="17"/>
      <c r="H17" s="17"/>
      <c r="I17" s="22"/>
    </row>
    <row r="18" spans="1:9" x14ac:dyDescent="0.25">
      <c r="A18" s="26" t="s">
        <v>5</v>
      </c>
      <c r="B18" s="17" t="s">
        <v>119</v>
      </c>
      <c r="C18" s="17"/>
      <c r="D18" s="17"/>
      <c r="E18" s="17"/>
      <c r="F18" s="17"/>
      <c r="G18" s="17"/>
      <c r="H18" s="17"/>
      <c r="I18" s="22"/>
    </row>
    <row r="19" spans="1:9" ht="15.75" thickBot="1" x14ac:dyDescent="0.3">
      <c r="A19" s="4">
        <f>INDEX('Point Grid'!$C$8:$I$33,MATCH($A$1,'Point Grid'!$A$8:$A$33,0),MATCH(A18,'Point Grid'!$C$7:$I$7,0))</f>
        <v>0.25</v>
      </c>
      <c r="B19" s="17" t="s">
        <v>120</v>
      </c>
      <c r="C19" s="17"/>
      <c r="D19" s="17"/>
      <c r="E19" s="17"/>
      <c r="F19" s="17"/>
      <c r="G19" s="17"/>
      <c r="H19" s="17"/>
      <c r="I19" s="22"/>
    </row>
    <row r="20" spans="1:9" ht="15.75" thickBot="1" x14ac:dyDescent="0.3">
      <c r="A20" s="1"/>
      <c r="B20" s="17"/>
      <c r="C20" s="17"/>
      <c r="D20" s="17"/>
      <c r="E20" s="17"/>
      <c r="F20" s="17"/>
      <c r="G20" s="17"/>
      <c r="H20" s="17"/>
      <c r="I20" s="22"/>
    </row>
    <row r="21" spans="1:9" ht="15.75" thickBot="1" x14ac:dyDescent="0.3">
      <c r="A21" s="30"/>
      <c r="B21" s="24"/>
      <c r="C21" s="24"/>
      <c r="D21" s="24"/>
      <c r="E21" s="24"/>
      <c r="F21" s="24"/>
      <c r="G21" s="24"/>
      <c r="H21" s="24"/>
      <c r="I21" s="25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7">
      <formula1>0</formula1>
      <formula2>#REF!</formula2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9.140625" style="20"/>
    <col min="2" max="2" width="16" style="20" bestFit="1" customWidth="1"/>
    <col min="3" max="3" width="12.42578125" style="20" bestFit="1" customWidth="1"/>
    <col min="4" max="4" width="10.28515625" style="20" customWidth="1"/>
    <col min="5" max="7" width="9.140625" style="20"/>
    <col min="8" max="8" width="10.28515625" style="20" customWidth="1"/>
    <col min="9" max="9" width="8.5703125" style="20" customWidth="1"/>
    <col min="10" max="16384" width="9.140625" style="20"/>
  </cols>
  <sheetData>
    <row r="1" spans="1:9" x14ac:dyDescent="0.25">
      <c r="A1" s="2">
        <v>3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Grid'!B:B,MATCH('3'!A1,'Point Grid'!A:A,0))</f>
        <v>1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123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0.5</v>
      </c>
      <c r="B7" s="17" t="s">
        <v>124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17"/>
      <c r="C9" s="17"/>
      <c r="D9" s="17"/>
      <c r="E9" s="17"/>
      <c r="F9" s="17"/>
      <c r="G9" s="17"/>
      <c r="H9" s="17"/>
      <c r="I9" s="22"/>
    </row>
    <row r="10" spans="1:9" x14ac:dyDescent="0.25">
      <c r="A10" s="26" t="s">
        <v>3</v>
      </c>
      <c r="B10" s="17" t="s">
        <v>125</v>
      </c>
      <c r="C10" s="17"/>
      <c r="D10" s="17"/>
      <c r="E10" s="17"/>
      <c r="F10" s="17"/>
      <c r="G10" s="17"/>
      <c r="H10" s="17"/>
      <c r="I10" s="22"/>
    </row>
    <row r="11" spans="1:9" ht="15.75" thickBot="1" x14ac:dyDescent="0.3">
      <c r="A11" s="4">
        <f>INDEX('Point Grid'!$C$8:$I$33,MATCH($A$1,'Point Grid'!$A$8:$A$33,0),MATCH(A10,'Point Grid'!$C$7:$I$7,0))</f>
        <v>0.5</v>
      </c>
      <c r="B11" s="17" t="s">
        <v>126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1"/>
      <c r="B12" s="17" t="s">
        <v>127</v>
      </c>
      <c r="C12" s="17"/>
      <c r="D12" s="17"/>
      <c r="E12" s="17"/>
      <c r="F12" s="17"/>
      <c r="G12" s="17"/>
      <c r="H12" s="17"/>
      <c r="I12" s="22"/>
    </row>
    <row r="13" spans="1:9" x14ac:dyDescent="0.25">
      <c r="A13" s="29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31"/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12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12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13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3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7">
      <formula1>0</formula1>
      <formula2>A15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36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4.42578125" style="20" customWidth="1"/>
    <col min="3" max="3" width="19.85546875" style="20" customWidth="1"/>
    <col min="4" max="5" width="17.5703125" style="20" customWidth="1"/>
    <col min="6" max="7" width="6.5703125" style="20" customWidth="1"/>
    <col min="8" max="9" width="9.85546875" style="20" customWidth="1"/>
    <col min="10" max="10" width="10.7109375" style="20" customWidth="1"/>
    <col min="11" max="16384" width="9.140625" style="20"/>
  </cols>
  <sheetData>
    <row r="1" spans="1:9" x14ac:dyDescent="0.25">
      <c r="A1" s="2">
        <v>4</v>
      </c>
      <c r="B1" s="33" t="s">
        <v>12</v>
      </c>
      <c r="C1" s="19"/>
      <c r="D1" s="19"/>
      <c r="E1" s="19"/>
      <c r="F1" s="19"/>
      <c r="G1" s="19"/>
      <c r="H1" s="225" t="s">
        <v>30</v>
      </c>
      <c r="I1" s="226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79</v>
      </c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Grid'!B:B,MATCH('4'!A1,'Point Grid'!A:A,0))</f>
        <v>3.75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80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1.25</v>
      </c>
      <c r="B7" s="17" t="s">
        <v>81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4"/>
      <c r="B9" s="68" t="s">
        <v>82</v>
      </c>
      <c r="C9" s="74" t="s">
        <v>94</v>
      </c>
      <c r="D9" s="74" t="s">
        <v>97</v>
      </c>
      <c r="E9" s="69" t="s">
        <v>99</v>
      </c>
      <c r="F9" s="31"/>
      <c r="G9" s="31"/>
      <c r="H9" s="31"/>
      <c r="I9" s="22"/>
    </row>
    <row r="10" spans="1:9" x14ac:dyDescent="0.25">
      <c r="A10" s="209"/>
      <c r="B10" s="70"/>
      <c r="C10" s="75" t="s">
        <v>95</v>
      </c>
      <c r="D10" s="75" t="s">
        <v>98</v>
      </c>
      <c r="E10" s="71" t="s">
        <v>100</v>
      </c>
      <c r="F10" s="31"/>
      <c r="G10" s="31"/>
      <c r="H10" s="31"/>
      <c r="I10" s="22"/>
    </row>
    <row r="11" spans="1:9" x14ac:dyDescent="0.25">
      <c r="A11" s="104"/>
      <c r="B11" s="72"/>
      <c r="C11" s="76" t="s">
        <v>96</v>
      </c>
      <c r="D11" s="76"/>
      <c r="E11" s="73"/>
      <c r="F11" s="31"/>
      <c r="G11" s="31"/>
      <c r="H11" s="31"/>
      <c r="I11" s="22"/>
    </row>
    <row r="12" spans="1:9" x14ac:dyDescent="0.25">
      <c r="A12" s="26"/>
      <c r="B12" s="64">
        <v>1</v>
      </c>
      <c r="C12" s="64">
        <v>52</v>
      </c>
      <c r="D12" s="64" t="s">
        <v>89</v>
      </c>
      <c r="E12" s="64">
        <v>0.85</v>
      </c>
      <c r="F12" s="31"/>
      <c r="G12" s="31"/>
      <c r="H12" s="31"/>
      <c r="I12" s="22"/>
    </row>
    <row r="13" spans="1:9" x14ac:dyDescent="0.25">
      <c r="A13" s="4"/>
      <c r="B13" s="64">
        <v>2</v>
      </c>
      <c r="C13" s="64">
        <v>36</v>
      </c>
      <c r="D13" s="64" t="s">
        <v>90</v>
      </c>
      <c r="E13" s="64">
        <v>1</v>
      </c>
      <c r="F13" s="31"/>
      <c r="G13" s="31"/>
      <c r="H13" s="31"/>
      <c r="I13" s="22"/>
    </row>
    <row r="14" spans="1:9" x14ac:dyDescent="0.25">
      <c r="A14" s="209"/>
      <c r="B14" s="64">
        <v>3</v>
      </c>
      <c r="C14" s="64">
        <v>23</v>
      </c>
      <c r="D14" s="64" t="s">
        <v>91</v>
      </c>
      <c r="E14" s="64">
        <v>1.05</v>
      </c>
      <c r="F14" s="31"/>
      <c r="G14" s="31"/>
      <c r="H14" s="31"/>
      <c r="I14" s="22"/>
    </row>
    <row r="15" spans="1:9" x14ac:dyDescent="0.25">
      <c r="A15" s="104"/>
      <c r="B15" s="65" t="s">
        <v>33</v>
      </c>
      <c r="C15" s="65">
        <v>111</v>
      </c>
      <c r="D15" s="65" t="s">
        <v>92</v>
      </c>
      <c r="E15" s="65" t="s">
        <v>93</v>
      </c>
      <c r="F15" s="67"/>
      <c r="G15" s="67"/>
      <c r="H15" s="67"/>
      <c r="I15" s="54"/>
    </row>
    <row r="16" spans="1:9" x14ac:dyDescent="0.25">
      <c r="A16" s="26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6" t="s">
        <v>3</v>
      </c>
      <c r="B17" s="17" t="s">
        <v>83</v>
      </c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4">
        <f>INDEX('Point Grid'!$C$8:$I$33,MATCH($A$1,'Point Grid'!$A$8:$A$33,0),MATCH(A17,'Point Grid'!$C$7:$I$7,0))</f>
        <v>0.5</v>
      </c>
      <c r="B18" s="17"/>
      <c r="C18" s="17"/>
      <c r="D18" s="17"/>
      <c r="E18" s="17"/>
      <c r="F18" s="17"/>
      <c r="G18" s="17"/>
      <c r="H18" s="17"/>
      <c r="I18" s="22"/>
    </row>
    <row r="19" spans="1:9" ht="15.75" thickBot="1" x14ac:dyDescent="0.3">
      <c r="A19" s="1"/>
      <c r="B19" s="17"/>
      <c r="C19" s="17"/>
      <c r="D19" s="17"/>
      <c r="E19" s="17"/>
      <c r="F19" s="17"/>
      <c r="G19" s="17"/>
      <c r="H19" s="17"/>
      <c r="I19" s="22"/>
    </row>
    <row r="20" spans="1:9" x14ac:dyDescent="0.25">
      <c r="A20" s="4"/>
      <c r="B20" s="17"/>
      <c r="C20" s="17"/>
      <c r="D20" s="17"/>
      <c r="E20" s="17"/>
      <c r="F20" s="17"/>
      <c r="G20" s="17"/>
      <c r="H20" s="17"/>
      <c r="I20" s="22"/>
    </row>
    <row r="21" spans="1:9" x14ac:dyDescent="0.25">
      <c r="A21" s="26" t="s">
        <v>4</v>
      </c>
      <c r="B21" s="17" t="s">
        <v>84</v>
      </c>
      <c r="C21" s="17"/>
      <c r="D21" s="17"/>
      <c r="E21" s="17"/>
      <c r="F21" s="17"/>
      <c r="G21" s="17"/>
      <c r="H21" s="17"/>
      <c r="I21" s="22"/>
    </row>
    <row r="22" spans="1:9" ht="15.75" thickBot="1" x14ac:dyDescent="0.3">
      <c r="A22" s="4">
        <f>INDEX('Point Grid'!$C$8:$I$33,MATCH($A$1,'Point Grid'!$A$8:$A$33,0),MATCH(A21,'Point Grid'!$C$7:$I$7,0))</f>
        <v>0.75</v>
      </c>
      <c r="B22" s="17" t="s">
        <v>104</v>
      </c>
      <c r="C22" s="17"/>
      <c r="D22" s="17"/>
      <c r="E22" s="17"/>
      <c r="F22" s="17"/>
      <c r="G22" s="17"/>
      <c r="H22" s="17"/>
      <c r="I22" s="22"/>
    </row>
    <row r="23" spans="1:9" ht="15.75" thickBot="1" x14ac:dyDescent="0.3">
      <c r="A23" s="1"/>
      <c r="B23" s="17" t="s">
        <v>105</v>
      </c>
      <c r="C23" s="17"/>
      <c r="D23" s="17"/>
      <c r="E23" s="17"/>
      <c r="F23" s="17"/>
      <c r="G23" s="17"/>
      <c r="H23" s="17"/>
      <c r="I23" s="22"/>
    </row>
    <row r="24" spans="1:9" x14ac:dyDescent="0.25">
      <c r="A24" s="104"/>
      <c r="B24" s="17"/>
      <c r="C24" s="17"/>
      <c r="D24" s="17"/>
      <c r="E24" s="17"/>
      <c r="F24" s="17"/>
      <c r="G24" s="17"/>
      <c r="H24" s="17"/>
      <c r="I24" s="22"/>
    </row>
    <row r="25" spans="1:9" x14ac:dyDescent="0.25">
      <c r="A25" s="104"/>
      <c r="B25" s="17" t="s">
        <v>101</v>
      </c>
      <c r="C25" s="17"/>
      <c r="D25" s="17"/>
      <c r="E25" s="17"/>
      <c r="F25" s="17"/>
      <c r="G25" s="17"/>
      <c r="H25" s="17"/>
      <c r="I25" s="22"/>
    </row>
    <row r="26" spans="1:9" x14ac:dyDescent="0.25">
      <c r="A26" s="104"/>
      <c r="B26" s="17" t="s">
        <v>102</v>
      </c>
      <c r="C26" s="17"/>
      <c r="D26" s="17"/>
      <c r="E26" s="17"/>
      <c r="F26" s="17"/>
      <c r="G26" s="17"/>
      <c r="H26" s="17"/>
      <c r="I26" s="22"/>
    </row>
    <row r="27" spans="1:9" x14ac:dyDescent="0.25">
      <c r="A27" s="104"/>
      <c r="B27" s="17" t="s">
        <v>103</v>
      </c>
      <c r="C27" s="17"/>
      <c r="D27" s="17"/>
      <c r="E27" s="17"/>
      <c r="F27" s="17"/>
      <c r="G27" s="17"/>
      <c r="H27" s="17"/>
      <c r="I27" s="22"/>
    </row>
    <row r="28" spans="1:9" x14ac:dyDescent="0.25">
      <c r="A28" s="104"/>
      <c r="B28" s="17"/>
      <c r="C28" s="17"/>
      <c r="D28" s="17"/>
      <c r="E28" s="17"/>
      <c r="F28" s="17"/>
      <c r="G28" s="17"/>
      <c r="H28" s="17"/>
      <c r="I28" s="22"/>
    </row>
    <row r="29" spans="1:9" x14ac:dyDescent="0.25">
      <c r="A29" s="26" t="s">
        <v>5</v>
      </c>
      <c r="B29" s="32" t="s">
        <v>85</v>
      </c>
      <c r="C29" s="32"/>
      <c r="D29" s="32"/>
      <c r="E29" s="32"/>
      <c r="F29" s="32"/>
      <c r="G29" s="32"/>
      <c r="H29" s="32"/>
      <c r="I29" s="54"/>
    </row>
    <row r="30" spans="1:9" ht="15.75" thickBot="1" x14ac:dyDescent="0.3">
      <c r="A30" s="4">
        <f>INDEX('Point Grid'!$C$8:$I$33,MATCH($A$1,'Point Grid'!$A$8:$A$33,0),MATCH(A29,'Point Grid'!$C$7:$I$7,0))</f>
        <v>0.75</v>
      </c>
      <c r="B30" s="32" t="s">
        <v>86</v>
      </c>
      <c r="C30" s="32"/>
      <c r="D30" s="32"/>
      <c r="E30" s="32"/>
      <c r="F30" s="32"/>
      <c r="G30" s="32"/>
      <c r="H30" s="32"/>
      <c r="I30" s="54"/>
    </row>
    <row r="31" spans="1:9" ht="15.75" thickBot="1" x14ac:dyDescent="0.3">
      <c r="A31" s="1"/>
      <c r="B31" s="32"/>
      <c r="C31" s="32"/>
      <c r="D31" s="32"/>
      <c r="E31" s="32"/>
      <c r="F31" s="32"/>
      <c r="G31" s="32"/>
      <c r="H31" s="32"/>
      <c r="I31" s="54"/>
    </row>
    <row r="32" spans="1:9" x14ac:dyDescent="0.25">
      <c r="A32" s="104"/>
      <c r="B32" s="32"/>
      <c r="C32" s="32"/>
      <c r="D32" s="32"/>
      <c r="E32" s="32"/>
      <c r="F32" s="32"/>
      <c r="G32" s="32"/>
      <c r="H32" s="32"/>
      <c r="I32" s="54"/>
    </row>
    <row r="33" spans="1:9" x14ac:dyDescent="0.25">
      <c r="A33" s="26" t="s">
        <v>6</v>
      </c>
      <c r="B33" s="32" t="s">
        <v>87</v>
      </c>
      <c r="C33" s="32"/>
      <c r="D33" s="32"/>
      <c r="E33" s="32"/>
      <c r="F33" s="32"/>
      <c r="G33" s="32"/>
      <c r="H33" s="32"/>
      <c r="I33" s="54"/>
    </row>
    <row r="34" spans="1:9" ht="15.75" thickBot="1" x14ac:dyDescent="0.3">
      <c r="A34" s="4">
        <f>INDEX('Point Grid'!$C$8:$I$33,MATCH($A$1,'Point Grid'!$A$8:$A$33,0),MATCH(A33,'Point Grid'!$C$7:$I$7,0))</f>
        <v>0.5</v>
      </c>
      <c r="B34" s="32" t="s">
        <v>88</v>
      </c>
      <c r="C34" s="32"/>
      <c r="D34" s="32"/>
      <c r="E34" s="32"/>
      <c r="F34" s="32"/>
      <c r="G34" s="32"/>
      <c r="H34" s="32"/>
      <c r="I34" s="54"/>
    </row>
    <row r="35" spans="1:9" ht="15.75" thickBot="1" x14ac:dyDescent="0.3">
      <c r="A35" s="1"/>
      <c r="B35" s="32"/>
      <c r="C35" s="32"/>
      <c r="D35" s="32"/>
      <c r="E35" s="32"/>
      <c r="F35" s="32"/>
      <c r="G35" s="32"/>
      <c r="H35" s="32"/>
      <c r="I35" s="54"/>
    </row>
    <row r="36" spans="1:9" ht="15.75" thickBot="1" x14ac:dyDescent="0.3">
      <c r="A36" s="105"/>
      <c r="B36" s="30"/>
      <c r="C36" s="30"/>
      <c r="D36" s="30"/>
      <c r="E36" s="30"/>
      <c r="F36" s="30"/>
      <c r="G36" s="30"/>
      <c r="H36" s="30"/>
      <c r="I36" s="55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ignoredErrors>
    <ignoredError sqref="D12:D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7" width="9.42578125" style="20" customWidth="1"/>
    <col min="8" max="8" width="9.8554687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5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72</v>
      </c>
      <c r="C3" s="17"/>
      <c r="D3" s="17"/>
      <c r="E3" s="17"/>
      <c r="F3" s="17"/>
      <c r="G3" s="17"/>
      <c r="H3" s="17"/>
      <c r="I3" s="22"/>
    </row>
    <row r="4" spans="1:9" ht="15.75" thickBot="1" x14ac:dyDescent="0.3">
      <c r="A4" s="4">
        <f>INDEX('Point Grid'!B:B,MATCH($A$1,'Point Grid'!A:A,0))</f>
        <v>2.25</v>
      </c>
      <c r="B4" s="17"/>
      <c r="C4" s="17"/>
      <c r="D4" s="17"/>
      <c r="E4" s="17"/>
      <c r="F4" s="17"/>
      <c r="G4" s="17"/>
      <c r="H4" s="17"/>
      <c r="I4" s="22"/>
    </row>
    <row r="5" spans="1:9" ht="15.75" thickBot="1" x14ac:dyDescent="0.3">
      <c r="A5" s="1"/>
      <c r="B5" s="17" t="s">
        <v>75</v>
      </c>
      <c r="C5" s="17"/>
      <c r="D5" s="17"/>
      <c r="E5" s="17"/>
      <c r="F5" s="17"/>
      <c r="G5" s="17"/>
      <c r="H5" s="17"/>
      <c r="I5" s="22"/>
    </row>
    <row r="6" spans="1:9" x14ac:dyDescent="0.25">
      <c r="A6" s="31"/>
      <c r="B6" s="17" t="s">
        <v>76</v>
      </c>
      <c r="C6" s="17"/>
      <c r="D6" s="17"/>
      <c r="E6" s="17"/>
      <c r="F6" s="17"/>
      <c r="G6" s="17"/>
      <c r="H6" s="17"/>
      <c r="I6" s="22"/>
    </row>
    <row r="7" spans="1:9" x14ac:dyDescent="0.25">
      <c r="A7" s="12"/>
      <c r="B7" s="17" t="s">
        <v>77</v>
      </c>
      <c r="C7" s="17"/>
      <c r="D7" s="17"/>
      <c r="E7" s="17"/>
      <c r="F7" s="17"/>
      <c r="G7" s="17"/>
      <c r="H7" s="17"/>
      <c r="I7" s="22"/>
    </row>
    <row r="8" spans="1:9" x14ac:dyDescent="0.25">
      <c r="A8" s="13"/>
      <c r="B8" s="17" t="s">
        <v>78</v>
      </c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17"/>
      <c r="C9" s="17"/>
      <c r="D9" s="17"/>
      <c r="E9" s="17"/>
      <c r="F9" s="17"/>
      <c r="G9" s="17"/>
      <c r="H9" s="17"/>
      <c r="I9" s="22"/>
    </row>
    <row r="10" spans="1:9" x14ac:dyDescent="0.25">
      <c r="A10" s="31"/>
      <c r="B10" s="17" t="s">
        <v>73</v>
      </c>
      <c r="C10" s="17"/>
      <c r="D10" s="17"/>
      <c r="E10" s="17"/>
      <c r="F10" s="17"/>
      <c r="G10" s="17"/>
      <c r="H10" s="17"/>
      <c r="I10" s="22"/>
    </row>
    <row r="11" spans="1:9" x14ac:dyDescent="0.25">
      <c r="A11" s="12"/>
      <c r="B11" s="17" t="s">
        <v>74</v>
      </c>
      <c r="C11" s="17"/>
      <c r="D11" s="17"/>
      <c r="E11" s="17"/>
      <c r="F11" s="17"/>
      <c r="G11" s="17"/>
      <c r="H11" s="17"/>
      <c r="I11" s="22"/>
    </row>
    <row r="12" spans="1:9" x14ac:dyDescent="0.25">
      <c r="A12" s="13"/>
      <c r="B12" s="17"/>
      <c r="C12" s="17"/>
      <c r="D12" s="17"/>
      <c r="E12" s="17"/>
      <c r="F12" s="17"/>
      <c r="G12" s="17"/>
      <c r="H12" s="17"/>
      <c r="I12" s="22"/>
    </row>
    <row r="13" spans="1:9" x14ac:dyDescent="0.25">
      <c r="A13" s="17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17"/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21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18"/>
  <sheetViews>
    <sheetView workbookViewId="0">
      <selection activeCell="A8" sqref="A8"/>
    </sheetView>
  </sheetViews>
  <sheetFormatPr defaultColWidth="9.140625" defaultRowHeight="15" x14ac:dyDescent="0.25"/>
  <cols>
    <col min="1" max="1" width="9.42578125" style="20" customWidth="1"/>
    <col min="2" max="2" width="16.7109375" style="20" customWidth="1"/>
    <col min="3" max="7" width="9.42578125" style="20" customWidth="1"/>
    <col min="8" max="8" width="9.8554687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6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1.25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67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0.5</v>
      </c>
      <c r="B7" s="17" t="s">
        <v>68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17"/>
      <c r="C9" s="17"/>
      <c r="D9" s="17"/>
      <c r="E9" s="17"/>
      <c r="F9" s="17"/>
      <c r="G9" s="17"/>
      <c r="H9" s="17"/>
      <c r="I9" s="22"/>
    </row>
    <row r="10" spans="1:9" x14ac:dyDescent="0.25">
      <c r="A10" s="26" t="s">
        <v>3</v>
      </c>
      <c r="B10" s="17" t="s">
        <v>69</v>
      </c>
      <c r="C10" s="17"/>
      <c r="D10" s="17"/>
      <c r="E10" s="17"/>
      <c r="F10" s="17"/>
      <c r="G10" s="17"/>
      <c r="H10" s="17"/>
      <c r="I10" s="22"/>
    </row>
    <row r="11" spans="1:9" ht="15.75" thickBot="1" x14ac:dyDescent="0.3">
      <c r="A11" s="4">
        <f>INDEX('Point Grid'!$C$8:$I$33,MATCH($A$1,'Point Grid'!$A$8:$A$33,0),MATCH(A10,'Point Grid'!$C$7:$I$7,0))</f>
        <v>0.75</v>
      </c>
      <c r="B11" s="17" t="s">
        <v>70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1"/>
      <c r="B12" s="17" t="s">
        <v>71</v>
      </c>
      <c r="C12" s="17"/>
      <c r="D12" s="17"/>
      <c r="E12" s="17"/>
      <c r="F12" s="17"/>
      <c r="G12" s="17"/>
      <c r="H12" s="17"/>
      <c r="I12" s="22"/>
    </row>
    <row r="13" spans="1:9" x14ac:dyDescent="0.25">
      <c r="A13" s="21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1"/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21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8" width="9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7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3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59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2</v>
      </c>
      <c r="B7" s="17" t="s">
        <v>60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29"/>
      <c r="B9" s="17" t="s">
        <v>61</v>
      </c>
      <c r="C9" s="17"/>
      <c r="D9" s="17"/>
      <c r="E9" s="17"/>
      <c r="F9" s="17"/>
      <c r="G9" s="17"/>
      <c r="H9" s="17"/>
      <c r="I9" s="22"/>
    </row>
    <row r="10" spans="1:9" x14ac:dyDescent="0.25">
      <c r="A10" s="31"/>
      <c r="B10" s="17" t="s">
        <v>62</v>
      </c>
      <c r="C10" s="17"/>
      <c r="D10" s="17"/>
      <c r="E10" s="17"/>
      <c r="F10" s="17"/>
      <c r="G10" s="17"/>
      <c r="H10" s="17"/>
      <c r="I10" s="22"/>
    </row>
    <row r="11" spans="1:9" x14ac:dyDescent="0.25">
      <c r="A11" s="12"/>
      <c r="B11" s="17" t="s">
        <v>63</v>
      </c>
      <c r="C11" s="17"/>
      <c r="D11" s="17"/>
      <c r="E11" s="17"/>
      <c r="F11" s="17"/>
      <c r="G11" s="17"/>
      <c r="H11" s="17"/>
      <c r="I11" s="22"/>
    </row>
    <row r="12" spans="1:9" x14ac:dyDescent="0.25">
      <c r="A12" s="13"/>
      <c r="B12" s="17" t="s">
        <v>64</v>
      </c>
      <c r="C12" s="17"/>
      <c r="D12" s="17"/>
      <c r="E12" s="17"/>
      <c r="F12" s="17"/>
      <c r="G12" s="17"/>
      <c r="H12" s="17"/>
      <c r="I12" s="22"/>
    </row>
    <row r="13" spans="1:9" x14ac:dyDescent="0.25">
      <c r="A13" s="29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6" t="s">
        <v>3</v>
      </c>
      <c r="B14" s="17" t="s">
        <v>65</v>
      </c>
      <c r="C14" s="17"/>
      <c r="D14" s="17"/>
      <c r="E14" s="17"/>
      <c r="F14" s="17"/>
      <c r="G14" s="17"/>
      <c r="H14" s="17"/>
      <c r="I14" s="22"/>
    </row>
    <row r="15" spans="1:9" ht="15.75" thickBot="1" x14ac:dyDescent="0.3">
      <c r="A15" s="4">
        <f>INDEX('Point Grid'!$C$8:$I$33,MATCH($A$1,'Point Grid'!$A$8:$A$33,0),MATCH(A14,'Point Grid'!$C$7:$I$7,0))</f>
        <v>1</v>
      </c>
      <c r="B15" s="17" t="s">
        <v>66</v>
      </c>
      <c r="C15" s="17"/>
      <c r="D15" s="17"/>
      <c r="E15" s="17"/>
      <c r="F15" s="17"/>
      <c r="G15" s="17"/>
      <c r="H15" s="17"/>
      <c r="I15" s="22"/>
    </row>
    <row r="16" spans="1:9" ht="15.75" thickBot="1" x14ac:dyDescent="0.3">
      <c r="A16" s="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8" width="9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8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1.5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56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0.75</v>
      </c>
      <c r="B7" s="29"/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29"/>
      <c r="C8" s="17"/>
      <c r="D8" s="17"/>
      <c r="E8" s="17"/>
      <c r="F8" s="17"/>
      <c r="G8" s="17"/>
      <c r="H8" s="17"/>
      <c r="I8" s="22"/>
    </row>
    <row r="9" spans="1:9" x14ac:dyDescent="0.25">
      <c r="A9" s="29"/>
      <c r="B9" s="29"/>
      <c r="C9" s="17"/>
      <c r="D9" s="17"/>
      <c r="E9" s="17"/>
      <c r="F9" s="17"/>
      <c r="G9" s="17"/>
      <c r="H9" s="17"/>
      <c r="I9" s="22"/>
    </row>
    <row r="10" spans="1:9" x14ac:dyDescent="0.25">
      <c r="A10" s="26" t="s">
        <v>3</v>
      </c>
      <c r="B10" s="17" t="s">
        <v>57</v>
      </c>
      <c r="C10" s="17"/>
      <c r="D10" s="17"/>
      <c r="E10" s="17"/>
      <c r="F10" s="17"/>
      <c r="G10" s="17"/>
      <c r="H10" s="17"/>
      <c r="I10" s="22"/>
    </row>
    <row r="11" spans="1:9" ht="15.75" thickBot="1" x14ac:dyDescent="0.3">
      <c r="A11" s="4">
        <f>INDEX('Point Grid'!$C$8:$I$33,MATCH($A$1,'Point Grid'!$A$8:$A$33,0),MATCH(A10,'Point Grid'!$C$7:$I$7,0))</f>
        <v>0.75</v>
      </c>
      <c r="B11" s="29" t="s">
        <v>58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1"/>
      <c r="B12" s="17"/>
      <c r="C12" s="17"/>
      <c r="D12" s="17"/>
      <c r="E12" s="17"/>
      <c r="F12" s="17"/>
      <c r="G12" s="17"/>
      <c r="H12" s="17"/>
      <c r="I12" s="22"/>
    </row>
    <row r="13" spans="1:9" x14ac:dyDescent="0.25">
      <c r="A13" s="29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9"/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29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6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3" width="9.5703125" style="20" customWidth="1"/>
    <col min="4" max="8" width="9.42578125" style="20" customWidth="1"/>
    <col min="9" max="9" width="8.5703125" style="20" customWidth="1"/>
    <col min="10" max="16384" width="9.140625" style="27"/>
  </cols>
  <sheetData>
    <row r="1" spans="1:9" x14ac:dyDescent="0.25">
      <c r="A1" s="2">
        <v>9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8"/>
      <c r="C3" s="18"/>
      <c r="D3" s="18"/>
      <c r="E3" s="18"/>
      <c r="F3" s="18"/>
      <c r="G3" s="18"/>
      <c r="H3" s="18"/>
      <c r="I3" s="28"/>
    </row>
    <row r="4" spans="1:9" x14ac:dyDescent="0.25">
      <c r="A4" s="4">
        <f>INDEX('Point Grid'!B:B,MATCH($A$1,'Point Grid'!A:A,0))</f>
        <v>3.5</v>
      </c>
      <c r="B4" s="18"/>
      <c r="C4" s="18"/>
      <c r="D4" s="18"/>
      <c r="E4" s="18"/>
      <c r="F4" s="18"/>
      <c r="G4" s="18"/>
      <c r="H4" s="18"/>
      <c r="I4" s="28"/>
    </row>
    <row r="5" spans="1:9" x14ac:dyDescent="0.25">
      <c r="A5" s="21"/>
      <c r="B5" s="18"/>
      <c r="C5" s="18"/>
      <c r="D5" s="18"/>
      <c r="E5" s="18"/>
      <c r="F5" s="18"/>
      <c r="G5" s="18"/>
      <c r="H5" s="18"/>
      <c r="I5" s="28"/>
    </row>
    <row r="6" spans="1:9" x14ac:dyDescent="0.25">
      <c r="A6" s="26" t="s">
        <v>2</v>
      </c>
      <c r="B6" s="17" t="s">
        <v>52</v>
      </c>
      <c r="C6" s="18"/>
      <c r="D6" s="18"/>
      <c r="E6" s="18"/>
      <c r="F6" s="18"/>
      <c r="G6" s="18"/>
      <c r="H6" s="18"/>
      <c r="I6" s="28"/>
    </row>
    <row r="7" spans="1:9" ht="15.75" thickBot="1" x14ac:dyDescent="0.3">
      <c r="A7" s="4">
        <f>INDEX('Point Grid'!$C$8:$I$33,MATCH($A$1,'Point Grid'!$A$8:$A$33,0),MATCH(A6,'Point Grid'!$C$7:$I$7,0))</f>
        <v>0.5</v>
      </c>
      <c r="B7" s="17"/>
      <c r="C7" s="18"/>
      <c r="D7" s="18"/>
      <c r="E7" s="18"/>
      <c r="F7" s="18"/>
      <c r="G7" s="18"/>
      <c r="H7" s="18"/>
      <c r="I7" s="28"/>
    </row>
    <row r="8" spans="1:9" ht="15.75" thickBot="1" x14ac:dyDescent="0.3">
      <c r="A8" s="1"/>
      <c r="B8" s="17"/>
      <c r="C8" s="29"/>
      <c r="D8" s="29"/>
      <c r="E8" s="18"/>
      <c r="F8" s="18"/>
      <c r="G8" s="18"/>
      <c r="H8" s="18"/>
      <c r="I8" s="28"/>
    </row>
    <row r="9" spans="1:9" x14ac:dyDescent="0.25">
      <c r="A9" s="13"/>
      <c r="B9" s="17"/>
      <c r="C9" s="29"/>
      <c r="D9" s="29"/>
      <c r="E9" s="18"/>
      <c r="F9" s="18"/>
      <c r="G9" s="18"/>
      <c r="H9" s="18"/>
      <c r="I9" s="28"/>
    </row>
    <row r="10" spans="1:9" x14ac:dyDescent="0.25">
      <c r="A10" s="26" t="s">
        <v>3</v>
      </c>
      <c r="B10" s="17" t="s">
        <v>53</v>
      </c>
      <c r="C10" s="18"/>
      <c r="D10" s="18"/>
      <c r="E10" s="18"/>
      <c r="F10" s="18"/>
      <c r="G10" s="18"/>
      <c r="H10" s="18"/>
      <c r="I10" s="28"/>
    </row>
    <row r="11" spans="1:9" ht="15.75" thickBot="1" x14ac:dyDescent="0.3">
      <c r="A11" s="4">
        <f>INDEX('Point Grid'!$C$8:$I$33,MATCH($A$1,'Point Grid'!$A$8:$A$33,0),MATCH(A10,'Point Grid'!$C$7:$I$7,0))</f>
        <v>1</v>
      </c>
      <c r="B11" s="17" t="s">
        <v>54</v>
      </c>
      <c r="C11" s="18"/>
      <c r="D11" s="18"/>
      <c r="E11" s="18"/>
      <c r="F11" s="18"/>
      <c r="G11" s="18"/>
      <c r="H11" s="18"/>
      <c r="I11" s="28"/>
    </row>
    <row r="12" spans="1:9" ht="15.75" thickBot="1" x14ac:dyDescent="0.3">
      <c r="A12" s="1"/>
      <c r="B12" s="17"/>
      <c r="C12" s="18"/>
      <c r="D12" s="18"/>
      <c r="E12" s="18"/>
      <c r="F12" s="18"/>
      <c r="G12" s="18"/>
      <c r="H12" s="18"/>
      <c r="I12" s="28"/>
    </row>
    <row r="13" spans="1:9" x14ac:dyDescent="0.25">
      <c r="A13" s="29"/>
      <c r="B13" s="17"/>
      <c r="C13" s="18"/>
      <c r="D13" s="18"/>
      <c r="E13" s="18"/>
      <c r="F13" s="18"/>
      <c r="G13" s="18"/>
      <c r="H13" s="18"/>
      <c r="I13" s="28"/>
    </row>
    <row r="14" spans="1:9" x14ac:dyDescent="0.25">
      <c r="A14" s="26" t="s">
        <v>4</v>
      </c>
      <c r="B14" s="17" t="s">
        <v>55</v>
      </c>
      <c r="C14" s="18"/>
      <c r="D14" s="18"/>
      <c r="E14" s="18"/>
      <c r="F14" s="18"/>
      <c r="G14" s="18"/>
      <c r="H14" s="18"/>
      <c r="I14" s="28"/>
    </row>
    <row r="15" spans="1:9" ht="15.75" thickBot="1" x14ac:dyDescent="0.3">
      <c r="A15" s="4">
        <f>INDEX('Point Grid'!$C$8:$I$33,MATCH($A$1,'Point Grid'!$A$8:$A$33,0),MATCH(A14,'Point Grid'!$C$7:$I$7,0))</f>
        <v>2</v>
      </c>
      <c r="B15" s="18"/>
      <c r="C15" s="18"/>
      <c r="D15" s="18"/>
      <c r="E15" s="18"/>
      <c r="F15" s="18"/>
      <c r="G15" s="18"/>
      <c r="H15" s="18"/>
      <c r="I15" s="28"/>
    </row>
    <row r="16" spans="1:9" ht="15.75" thickBot="1" x14ac:dyDescent="0.3">
      <c r="A16" s="1"/>
      <c r="B16" s="18"/>
      <c r="C16" s="18"/>
      <c r="D16" s="18"/>
      <c r="E16" s="18"/>
      <c r="F16" s="18"/>
      <c r="G16" s="18"/>
      <c r="H16" s="18"/>
      <c r="I16" s="28"/>
    </row>
    <row r="17" spans="1:9" x14ac:dyDescent="0.25">
      <c r="A17" s="21"/>
      <c r="B17" s="18"/>
      <c r="C17" s="18"/>
      <c r="D17" s="18"/>
      <c r="E17" s="18"/>
      <c r="F17" s="18"/>
      <c r="G17" s="18"/>
      <c r="H17" s="18"/>
      <c r="I17" s="28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8" width="9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41" x14ac:dyDescent="0.25">
      <c r="A1" s="2">
        <v>10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41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41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41" x14ac:dyDescent="0.25">
      <c r="A4" s="4">
        <f>INDEX('Point Grid'!B:B,MATCH($A$1,'Point Grid'!A:A,0))</f>
        <v>2.25</v>
      </c>
      <c r="B4" s="17"/>
      <c r="C4" s="17"/>
      <c r="D4" s="17"/>
      <c r="E4" s="17"/>
      <c r="F4" s="17"/>
      <c r="G4" s="17"/>
      <c r="H4" s="17"/>
      <c r="I4" s="22"/>
    </row>
    <row r="5" spans="1:41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41" x14ac:dyDescent="0.25">
      <c r="A6" s="26" t="s">
        <v>2</v>
      </c>
      <c r="B6" s="39" t="s">
        <v>253</v>
      </c>
      <c r="C6" s="37"/>
      <c r="D6" s="37"/>
      <c r="E6" s="37"/>
      <c r="F6" s="37"/>
      <c r="G6" s="37"/>
      <c r="H6" s="37"/>
      <c r="I6" s="22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ht="15.75" thickBot="1" x14ac:dyDescent="0.3">
      <c r="A7" s="4">
        <f>INDEX('Point Grid'!$C$8:$I$33,MATCH($A$1,'Point Grid'!$A$8:$A$33,0),MATCH(A6,'Point Grid'!$C$7:$I$7,0))</f>
        <v>0.75</v>
      </c>
      <c r="B7" s="38"/>
      <c r="C7" s="38"/>
      <c r="D7" s="38"/>
      <c r="E7" s="38"/>
      <c r="F7" s="38"/>
      <c r="G7" s="38"/>
      <c r="H7" s="38"/>
      <c r="I7" s="22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</row>
    <row r="8" spans="1:41" ht="15.75" thickBot="1" x14ac:dyDescent="0.3">
      <c r="A8" s="1"/>
      <c r="B8" s="29"/>
      <c r="C8" s="38"/>
      <c r="D8" s="38"/>
      <c r="E8" s="38"/>
      <c r="F8" s="38"/>
      <c r="G8" s="38"/>
      <c r="H8" s="38"/>
      <c r="I8" s="22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</row>
    <row r="9" spans="1:41" x14ac:dyDescent="0.25">
      <c r="A9" s="21"/>
      <c r="B9" s="29"/>
      <c r="C9" s="37"/>
      <c r="D9" s="37"/>
      <c r="E9" s="37"/>
      <c r="F9" s="37"/>
      <c r="G9" s="37"/>
      <c r="H9" s="37"/>
      <c r="I9" s="22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x14ac:dyDescent="0.25">
      <c r="A10" s="26" t="s">
        <v>3</v>
      </c>
      <c r="B10" s="38" t="s">
        <v>254</v>
      </c>
      <c r="C10" s="37"/>
      <c r="D10" s="37"/>
      <c r="E10" s="37"/>
      <c r="F10" s="37"/>
      <c r="G10" s="37"/>
      <c r="H10" s="37"/>
      <c r="I10" s="22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15.75" thickBot="1" x14ac:dyDescent="0.3">
      <c r="A11" s="4">
        <f>INDEX('Point Grid'!$C$8:$I$33,MATCH($A$1,'Point Grid'!$A$8:$A$33,0),MATCH(A10,'Point Grid'!$C$7:$I$7,0))</f>
        <v>1.5</v>
      </c>
      <c r="B11" s="37" t="s">
        <v>255</v>
      </c>
      <c r="C11" s="17"/>
      <c r="D11" s="17"/>
      <c r="E11" s="17"/>
      <c r="F11" s="17"/>
      <c r="G11" s="17"/>
      <c r="H11" s="17"/>
      <c r="I11" s="22"/>
    </row>
    <row r="12" spans="1:41" ht="15.75" thickBot="1" x14ac:dyDescent="0.3">
      <c r="A12" s="1"/>
      <c r="B12" s="38" t="s">
        <v>256</v>
      </c>
      <c r="C12" s="17"/>
      <c r="D12" s="17"/>
      <c r="E12" s="17"/>
      <c r="F12" s="17"/>
      <c r="G12" s="17"/>
      <c r="H12" s="17"/>
      <c r="I12" s="22"/>
    </row>
    <row r="13" spans="1:41" x14ac:dyDescent="0.25">
      <c r="A13" s="21"/>
      <c r="B13" s="17" t="s">
        <v>257</v>
      </c>
      <c r="C13" s="17"/>
      <c r="D13" s="17"/>
      <c r="E13" s="17"/>
      <c r="F13" s="17"/>
      <c r="G13" s="17"/>
      <c r="H13" s="17"/>
      <c r="I13" s="22"/>
    </row>
    <row r="14" spans="1:41" x14ac:dyDescent="0.25">
      <c r="A14" s="26"/>
      <c r="B14" s="39"/>
      <c r="C14" s="17"/>
      <c r="D14" s="17"/>
      <c r="E14" s="17"/>
      <c r="F14" s="17"/>
      <c r="G14" s="17"/>
      <c r="H14" s="17"/>
      <c r="I14" s="22"/>
    </row>
    <row r="15" spans="1:41" x14ac:dyDescent="0.25">
      <c r="A15" s="4"/>
      <c r="B15" s="17"/>
      <c r="C15" s="17"/>
      <c r="D15" s="17"/>
      <c r="E15" s="17"/>
      <c r="F15" s="17"/>
      <c r="G15" s="17"/>
      <c r="H15" s="17"/>
      <c r="I15" s="22"/>
    </row>
    <row r="16" spans="1:41" x14ac:dyDescent="0.25">
      <c r="A16" s="13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7" width="9.42578125" style="20" customWidth="1"/>
    <col min="8" max="8" width="9.710937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11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2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3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34" t="s">
        <v>250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2.5</v>
      </c>
      <c r="B7" s="34" t="s">
        <v>251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29"/>
      <c r="C9" s="17"/>
      <c r="D9" s="17"/>
      <c r="E9" s="17"/>
      <c r="F9" s="17"/>
      <c r="G9" s="17"/>
      <c r="H9" s="17"/>
      <c r="I9" s="22"/>
    </row>
    <row r="10" spans="1:9" x14ac:dyDescent="0.25">
      <c r="A10" s="26" t="s">
        <v>3</v>
      </c>
      <c r="B10" s="17" t="s">
        <v>252</v>
      </c>
      <c r="C10" s="17"/>
      <c r="D10" s="17"/>
      <c r="E10" s="17"/>
      <c r="F10" s="17"/>
      <c r="G10" s="17"/>
      <c r="H10" s="17"/>
      <c r="I10" s="22"/>
    </row>
    <row r="11" spans="1:9" ht="15.75" thickBot="1" x14ac:dyDescent="0.3">
      <c r="A11" s="4">
        <f>INDEX('Point Grid'!$C$8:$I$33,MATCH($A$1,'Point Grid'!$A$8:$A$33,0),MATCH(A10,'Point Grid'!$C$7:$I$7,0))</f>
        <v>0.5</v>
      </c>
      <c r="B11" s="17"/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1"/>
      <c r="B12" s="34"/>
      <c r="C12" s="17"/>
      <c r="D12" s="17"/>
      <c r="E12" s="17"/>
      <c r="F12" s="17"/>
      <c r="G12" s="17"/>
      <c r="H12" s="17"/>
      <c r="I12" s="22"/>
    </row>
    <row r="13" spans="1:9" x14ac:dyDescent="0.25">
      <c r="A13" s="29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9"/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21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24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3" width="16.5703125" style="20" customWidth="1"/>
    <col min="4" max="4" width="19.28515625" style="20" customWidth="1"/>
    <col min="5" max="5" width="10.5703125" style="20" bestFit="1" customWidth="1"/>
    <col min="6" max="6" width="10.85546875" style="20" bestFit="1" customWidth="1"/>
    <col min="7" max="7" width="18" style="20" customWidth="1"/>
    <col min="8" max="8" width="10.285156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12</v>
      </c>
      <c r="B1" s="33" t="s">
        <v>12</v>
      </c>
      <c r="C1" s="19"/>
      <c r="D1" s="19"/>
      <c r="E1" s="19"/>
      <c r="F1" s="19"/>
      <c r="G1" s="19"/>
      <c r="H1" s="225" t="s">
        <v>30</v>
      </c>
      <c r="I1" s="226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258</v>
      </c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2.25</v>
      </c>
      <c r="B4" s="17" t="s">
        <v>259</v>
      </c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9"/>
      <c r="B6" s="74" t="s">
        <v>260</v>
      </c>
      <c r="C6" s="74" t="s">
        <v>261</v>
      </c>
      <c r="D6" s="74" t="s">
        <v>262</v>
      </c>
      <c r="E6" s="74" t="s">
        <v>263</v>
      </c>
      <c r="F6" s="74" t="s">
        <v>264</v>
      </c>
      <c r="G6" s="74" t="s">
        <v>265</v>
      </c>
      <c r="H6" s="31"/>
      <c r="I6" s="22"/>
    </row>
    <row r="7" spans="1:9" x14ac:dyDescent="0.25">
      <c r="A7" s="29"/>
      <c r="B7" s="76" t="s">
        <v>266</v>
      </c>
      <c r="C7" s="76"/>
      <c r="D7" s="76"/>
      <c r="E7" s="76" t="s">
        <v>267</v>
      </c>
      <c r="F7" s="76"/>
      <c r="G7" s="76"/>
      <c r="H7" s="31"/>
      <c r="I7" s="22"/>
    </row>
    <row r="8" spans="1:9" x14ac:dyDescent="0.25">
      <c r="A8" s="29"/>
      <c r="B8" s="64" t="s">
        <v>268</v>
      </c>
      <c r="C8" s="64" t="s">
        <v>269</v>
      </c>
      <c r="D8" s="64" t="s">
        <v>270</v>
      </c>
      <c r="E8" s="111">
        <v>1000</v>
      </c>
      <c r="F8" s="111">
        <v>1000</v>
      </c>
      <c r="G8" s="64" t="s">
        <v>271</v>
      </c>
      <c r="H8" s="31"/>
      <c r="I8" s="22"/>
    </row>
    <row r="9" spans="1:9" x14ac:dyDescent="0.25">
      <c r="A9" s="29"/>
      <c r="B9" s="64" t="s">
        <v>272</v>
      </c>
      <c r="C9" s="64" t="s">
        <v>269</v>
      </c>
      <c r="D9" s="64" t="s">
        <v>270</v>
      </c>
      <c r="E9" s="111">
        <v>600</v>
      </c>
      <c r="F9" s="111">
        <v>0</v>
      </c>
      <c r="G9" s="64" t="s">
        <v>273</v>
      </c>
      <c r="H9" s="31"/>
      <c r="I9" s="22"/>
    </row>
    <row r="10" spans="1:9" x14ac:dyDescent="0.25">
      <c r="A10" s="29"/>
      <c r="B10" s="17"/>
      <c r="C10" s="17"/>
      <c r="D10" s="17"/>
      <c r="E10" s="17"/>
      <c r="F10" s="17"/>
      <c r="G10" s="17"/>
      <c r="H10" s="17"/>
      <c r="I10" s="22"/>
    </row>
    <row r="11" spans="1:9" x14ac:dyDescent="0.25">
      <c r="A11" s="29"/>
      <c r="B11" s="17" t="s">
        <v>274</v>
      </c>
      <c r="C11" s="17"/>
      <c r="D11" s="17"/>
      <c r="E11" s="17"/>
      <c r="F11" s="17"/>
      <c r="G11" s="17"/>
      <c r="H11" s="17"/>
      <c r="I11" s="22"/>
    </row>
    <row r="12" spans="1:9" x14ac:dyDescent="0.25">
      <c r="A12" s="29"/>
      <c r="B12" s="17"/>
      <c r="C12" s="17"/>
      <c r="D12" s="17"/>
      <c r="E12" s="17"/>
      <c r="F12" s="17"/>
      <c r="G12" s="17"/>
      <c r="H12" s="17"/>
      <c r="I12" s="22"/>
    </row>
    <row r="13" spans="1:9" x14ac:dyDescent="0.25">
      <c r="A13" s="26" t="s">
        <v>2</v>
      </c>
      <c r="B13" s="17" t="s">
        <v>275</v>
      </c>
      <c r="C13" s="17"/>
      <c r="D13" s="17"/>
      <c r="E13" s="17"/>
      <c r="F13" s="17"/>
      <c r="G13" s="17"/>
      <c r="H13" s="17"/>
      <c r="I13" s="22"/>
    </row>
    <row r="14" spans="1:9" ht="15.75" thickBot="1" x14ac:dyDescent="0.3">
      <c r="A14" s="4">
        <f>INDEX('Point Grid'!$C$8:$I$33,MATCH($A$1,'Point Grid'!$A$8:$A$33,0),MATCH(A13,'Point Grid'!$C$7:$I$7,0))</f>
        <v>1.25</v>
      </c>
      <c r="B14" s="29"/>
      <c r="C14" s="17"/>
      <c r="D14" s="17"/>
      <c r="E14" s="17"/>
      <c r="F14" s="17"/>
      <c r="G14" s="17"/>
      <c r="H14" s="17"/>
      <c r="I14" s="22"/>
    </row>
    <row r="15" spans="1:9" ht="15.75" thickBot="1" x14ac:dyDescent="0.3">
      <c r="A15" s="1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9"/>
      <c r="B16" s="29"/>
      <c r="C16" s="29"/>
      <c r="D16" s="29"/>
      <c r="E16" s="29"/>
      <c r="F16" s="29"/>
      <c r="G16" s="32"/>
      <c r="H16" s="32"/>
      <c r="I16" s="54"/>
    </row>
    <row r="17" spans="1:9" x14ac:dyDescent="0.25">
      <c r="A17" s="26" t="s">
        <v>3</v>
      </c>
      <c r="B17" s="17" t="s">
        <v>276</v>
      </c>
      <c r="C17" s="29"/>
      <c r="D17" s="29"/>
      <c r="E17" s="29"/>
      <c r="F17" s="29"/>
      <c r="G17" s="32"/>
      <c r="H17" s="32"/>
      <c r="I17" s="54"/>
    </row>
    <row r="18" spans="1:9" ht="15.75" thickBot="1" x14ac:dyDescent="0.3">
      <c r="A18" s="4">
        <f>INDEX('Point Grid'!$C$8:$I$33,MATCH($A$1,'Point Grid'!$A$8:$A$33,0),MATCH(A17,'Point Grid'!$C$7:$I$7,0))</f>
        <v>0.5</v>
      </c>
      <c r="B18" s="17" t="s">
        <v>278</v>
      </c>
      <c r="C18" s="17"/>
      <c r="D18" s="17"/>
      <c r="E18" s="17"/>
      <c r="F18" s="17"/>
      <c r="G18" s="17"/>
      <c r="H18" s="17"/>
      <c r="I18" s="22"/>
    </row>
    <row r="19" spans="1:9" ht="15.75" thickBot="1" x14ac:dyDescent="0.3">
      <c r="A19" s="1"/>
      <c r="B19" s="17" t="s">
        <v>279</v>
      </c>
      <c r="C19" s="17"/>
      <c r="D19" s="17"/>
      <c r="E19" s="17"/>
      <c r="F19" s="17"/>
      <c r="G19" s="17"/>
      <c r="H19" s="17"/>
      <c r="I19" s="22"/>
    </row>
    <row r="20" spans="1:9" x14ac:dyDescent="0.25">
      <c r="A20" s="29"/>
      <c r="B20" s="29"/>
      <c r="C20" s="17"/>
      <c r="D20" s="17"/>
      <c r="E20" s="17"/>
      <c r="F20" s="17"/>
      <c r="G20" s="17"/>
      <c r="H20" s="17"/>
      <c r="I20" s="22"/>
    </row>
    <row r="21" spans="1:9" x14ac:dyDescent="0.25">
      <c r="A21" s="26" t="s">
        <v>4</v>
      </c>
      <c r="B21" s="17" t="s">
        <v>277</v>
      </c>
      <c r="C21" s="17"/>
      <c r="D21" s="17"/>
      <c r="E21" s="17"/>
      <c r="F21" s="17"/>
      <c r="G21" s="17"/>
      <c r="H21" s="17"/>
      <c r="I21" s="22"/>
    </row>
    <row r="22" spans="1:9" ht="15.75" thickBot="1" x14ac:dyDescent="0.3">
      <c r="A22" s="4">
        <f>INDEX('Point Grid'!$C$8:$I$33,MATCH($A$1,'Point Grid'!$A$8:$A$33,0),MATCH(A21,'Point Grid'!$C$7:$I$7,0))</f>
        <v>0.5</v>
      </c>
      <c r="B22" s="29"/>
      <c r="C22" s="17"/>
      <c r="D22" s="17"/>
      <c r="E22" s="17"/>
      <c r="F22" s="17"/>
      <c r="G22" s="17"/>
      <c r="H22" s="17"/>
      <c r="I22" s="22"/>
    </row>
    <row r="23" spans="1:9" ht="15.75" thickBot="1" x14ac:dyDescent="0.3">
      <c r="A23" s="1"/>
      <c r="B23" s="17"/>
      <c r="C23" s="17"/>
      <c r="D23" s="17"/>
      <c r="E23" s="17"/>
      <c r="F23" s="17"/>
      <c r="G23" s="17"/>
      <c r="H23" s="17"/>
      <c r="I23" s="22"/>
    </row>
    <row r="24" spans="1:9" ht="15.75" thickBot="1" x14ac:dyDescent="0.3">
      <c r="A24" s="24"/>
      <c r="B24" s="24"/>
      <c r="C24" s="24"/>
      <c r="D24" s="24"/>
      <c r="E24" s="24"/>
      <c r="F24" s="24"/>
      <c r="G24" s="24"/>
      <c r="H24" s="24"/>
      <c r="I24" s="25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6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4" width="9.42578125" style="20" customWidth="1"/>
    <col min="5" max="5" width="21.85546875" style="20" customWidth="1"/>
    <col min="6" max="6" width="12" style="20" customWidth="1"/>
    <col min="7" max="7" width="24.7109375" style="20" customWidth="1"/>
    <col min="8" max="8" width="10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13</v>
      </c>
      <c r="B1" s="33" t="s">
        <v>12</v>
      </c>
      <c r="C1" s="19"/>
      <c r="D1" s="19"/>
      <c r="E1" s="19"/>
      <c r="F1" s="19"/>
      <c r="G1" s="29"/>
      <c r="H1" s="225" t="s">
        <v>30</v>
      </c>
      <c r="I1" s="226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41</v>
      </c>
      <c r="C3" s="17"/>
      <c r="D3" s="17"/>
      <c r="E3" s="17"/>
      <c r="F3" s="17"/>
      <c r="G3" s="17"/>
      <c r="H3" s="17"/>
      <c r="I3" s="22"/>
    </row>
    <row r="4" spans="1:9" ht="15.75" thickBot="1" x14ac:dyDescent="0.3">
      <c r="A4" s="4">
        <f>INDEX('Point Grid'!B:B,MATCH($A$1,'Point Grid'!A:A,0))</f>
        <v>5.75</v>
      </c>
      <c r="B4" s="18" t="s">
        <v>48</v>
      </c>
      <c r="C4" s="17"/>
      <c r="D4" s="17"/>
      <c r="E4" s="17"/>
      <c r="F4" s="17"/>
      <c r="G4" s="17"/>
      <c r="H4" s="17"/>
      <c r="I4" s="22"/>
    </row>
    <row r="5" spans="1:9" ht="15.75" thickBot="1" x14ac:dyDescent="0.3">
      <c r="A5" s="1"/>
      <c r="B5" s="18"/>
      <c r="C5" s="17"/>
      <c r="D5" s="17"/>
      <c r="E5" s="17"/>
      <c r="F5" s="17"/>
      <c r="G5" s="17"/>
      <c r="H5" s="17"/>
      <c r="I5" s="22"/>
    </row>
    <row r="6" spans="1:9" ht="15" customHeight="1" x14ac:dyDescent="0.25">
      <c r="A6" s="21"/>
      <c r="B6" s="17"/>
      <c r="C6" s="17"/>
      <c r="D6" s="29"/>
      <c r="E6" s="17"/>
      <c r="F6" s="17"/>
      <c r="G6" s="120" t="s">
        <v>308</v>
      </c>
      <c r="H6" s="95"/>
      <c r="I6" s="22"/>
    </row>
    <row r="7" spans="1:9" ht="15" customHeight="1" x14ac:dyDescent="0.25">
      <c r="A7" s="21"/>
      <c r="B7" s="17"/>
      <c r="C7" s="17"/>
      <c r="D7" s="29"/>
      <c r="E7" s="17"/>
      <c r="F7" s="17"/>
      <c r="G7" s="121" t="s">
        <v>309</v>
      </c>
      <c r="H7" s="95"/>
      <c r="I7" s="22"/>
    </row>
    <row r="8" spans="1:9" ht="15.75" customHeight="1" x14ac:dyDescent="0.25">
      <c r="A8" s="21"/>
      <c r="B8" s="112" t="s">
        <v>281</v>
      </c>
      <c r="C8" s="51"/>
      <c r="D8" s="113"/>
      <c r="E8" s="51"/>
      <c r="F8" s="51"/>
      <c r="G8" s="110"/>
      <c r="H8" s="17"/>
      <c r="I8" s="22"/>
    </row>
    <row r="9" spans="1:9" x14ac:dyDescent="0.25">
      <c r="A9" s="21"/>
      <c r="B9" s="114" t="s">
        <v>282</v>
      </c>
      <c r="C9" s="51"/>
      <c r="D9" s="113"/>
      <c r="E9" s="51"/>
      <c r="F9" s="51"/>
      <c r="G9" s="122" t="s">
        <v>34</v>
      </c>
      <c r="H9" s="107"/>
      <c r="I9" s="22"/>
    </row>
    <row r="10" spans="1:9" x14ac:dyDescent="0.25">
      <c r="A10" s="21"/>
      <c r="B10" s="114" t="s">
        <v>312</v>
      </c>
      <c r="C10" s="51"/>
      <c r="D10" s="113"/>
      <c r="E10" s="51"/>
      <c r="F10" s="51"/>
      <c r="G10" s="122" t="s">
        <v>34</v>
      </c>
      <c r="H10" s="107"/>
      <c r="I10" s="22"/>
    </row>
    <row r="11" spans="1:9" x14ac:dyDescent="0.25">
      <c r="A11" s="21"/>
      <c r="B11" s="114" t="s">
        <v>283</v>
      </c>
      <c r="C11" s="51"/>
      <c r="D11" s="113"/>
      <c r="E11" s="51"/>
      <c r="F11" s="51"/>
      <c r="G11" s="122">
        <v>0</v>
      </c>
      <c r="H11" s="107"/>
      <c r="I11" s="22"/>
    </row>
    <row r="12" spans="1:9" ht="15.75" customHeight="1" x14ac:dyDescent="0.25">
      <c r="A12" s="21"/>
      <c r="B12" s="114" t="s">
        <v>310</v>
      </c>
      <c r="C12" s="51"/>
      <c r="D12" s="113"/>
      <c r="E12" s="51"/>
      <c r="F12" s="51"/>
      <c r="G12" s="122">
        <v>0</v>
      </c>
      <c r="H12" s="107"/>
      <c r="I12" s="22"/>
    </row>
    <row r="13" spans="1:9" ht="15.75" customHeight="1" x14ac:dyDescent="0.25">
      <c r="A13" s="21"/>
      <c r="B13" s="114" t="s">
        <v>311</v>
      </c>
      <c r="C13" s="51"/>
      <c r="D13" s="113"/>
      <c r="E13" s="51"/>
      <c r="F13" s="51"/>
      <c r="G13" s="122"/>
      <c r="H13" s="107"/>
      <c r="I13" s="22"/>
    </row>
    <row r="14" spans="1:9" ht="15.75" customHeight="1" x14ac:dyDescent="0.25">
      <c r="A14" s="21"/>
      <c r="B14" s="112" t="s">
        <v>284</v>
      </c>
      <c r="C14" s="51"/>
      <c r="D14" s="113"/>
      <c r="E14" s="51"/>
      <c r="F14" s="51"/>
      <c r="G14" s="122"/>
      <c r="H14" s="107"/>
      <c r="I14" s="22"/>
    </row>
    <row r="15" spans="1:9" x14ac:dyDescent="0.25">
      <c r="A15" s="21"/>
      <c r="B15" s="114" t="s">
        <v>285</v>
      </c>
      <c r="C15" s="51"/>
      <c r="D15" s="113"/>
      <c r="E15" s="51"/>
      <c r="F15" s="51"/>
      <c r="G15" s="122" t="s">
        <v>34</v>
      </c>
      <c r="H15" s="107"/>
      <c r="I15" s="22"/>
    </row>
    <row r="16" spans="1:9" ht="15.75" customHeight="1" x14ac:dyDescent="0.25">
      <c r="A16" s="21"/>
      <c r="B16" s="114" t="s">
        <v>286</v>
      </c>
      <c r="C16" s="51"/>
      <c r="D16" s="113"/>
      <c r="E16" s="51"/>
      <c r="F16" s="51"/>
      <c r="G16" s="122">
        <v>400</v>
      </c>
      <c r="H16" s="107"/>
      <c r="I16" s="22"/>
    </row>
    <row r="17" spans="1:11" x14ac:dyDescent="0.25">
      <c r="A17" s="21"/>
      <c r="B17" s="114" t="s">
        <v>287</v>
      </c>
      <c r="C17" s="51"/>
      <c r="D17" s="113"/>
      <c r="E17" s="51"/>
      <c r="F17" s="51"/>
      <c r="G17" s="122">
        <v>11000</v>
      </c>
      <c r="H17" s="107"/>
      <c r="I17" s="22"/>
    </row>
    <row r="18" spans="1:11" x14ac:dyDescent="0.25">
      <c r="A18" s="21"/>
      <c r="B18" s="114" t="s">
        <v>288</v>
      </c>
      <c r="C18" s="51"/>
      <c r="D18" s="113"/>
      <c r="E18" s="51"/>
      <c r="F18" s="51"/>
      <c r="G18" s="122">
        <v>0</v>
      </c>
      <c r="H18" s="107"/>
      <c r="I18" s="22"/>
    </row>
    <row r="19" spans="1:11" ht="15.75" customHeight="1" x14ac:dyDescent="0.25">
      <c r="A19" s="21"/>
      <c r="B19" s="114" t="s">
        <v>289</v>
      </c>
      <c r="C19" s="51"/>
      <c r="D19" s="113"/>
      <c r="E19" s="51"/>
      <c r="F19" s="51"/>
      <c r="G19" s="122">
        <v>0</v>
      </c>
      <c r="H19" s="107"/>
      <c r="I19" s="22"/>
    </row>
    <row r="20" spans="1:11" ht="15.75" customHeight="1" x14ac:dyDescent="0.25">
      <c r="A20" s="21"/>
      <c r="B20" s="112" t="s">
        <v>290</v>
      </c>
      <c r="C20" s="51"/>
      <c r="D20" s="113"/>
      <c r="E20" s="51"/>
      <c r="F20" s="51"/>
      <c r="G20" s="122">
        <v>3100</v>
      </c>
      <c r="H20" s="107"/>
      <c r="I20" s="22"/>
    </row>
    <row r="21" spans="1:11" ht="16.5" customHeight="1" x14ac:dyDescent="0.25">
      <c r="A21" s="17"/>
      <c r="B21" s="112" t="s">
        <v>291</v>
      </c>
      <c r="C21" s="51"/>
      <c r="D21" s="113"/>
      <c r="E21" s="51"/>
      <c r="F21" s="51"/>
      <c r="G21" s="122" t="s">
        <v>34</v>
      </c>
      <c r="H21" s="107"/>
      <c r="I21" s="22"/>
      <c r="J21" s="53"/>
      <c r="K21" s="53"/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54"/>
      <c r="J22" s="53"/>
      <c r="K22" s="53"/>
    </row>
    <row r="23" spans="1:11" x14ac:dyDescent="0.25">
      <c r="A23" s="29"/>
      <c r="B23" s="116" t="s">
        <v>313</v>
      </c>
      <c r="C23" s="29"/>
      <c r="D23" s="29"/>
      <c r="E23" s="29"/>
      <c r="F23" s="29"/>
      <c r="G23" s="32"/>
      <c r="H23" s="32"/>
      <c r="I23" s="54"/>
    </row>
    <row r="24" spans="1:11" x14ac:dyDescent="0.25">
      <c r="A24" s="29"/>
      <c r="B24" s="100" t="s">
        <v>314</v>
      </c>
      <c r="C24" s="113"/>
      <c r="D24" s="113"/>
      <c r="E24" s="113"/>
      <c r="F24" s="113"/>
      <c r="G24" s="123">
        <v>100000</v>
      </c>
      <c r="H24" s="129"/>
      <c r="I24" s="54"/>
    </row>
    <row r="25" spans="1:11" x14ac:dyDescent="0.25">
      <c r="A25" s="29"/>
      <c r="B25" s="100" t="s">
        <v>315</v>
      </c>
      <c r="C25" s="113"/>
      <c r="D25" s="113"/>
      <c r="E25" s="113"/>
      <c r="F25" s="113"/>
      <c r="G25" s="123">
        <v>0</v>
      </c>
      <c r="H25" s="129"/>
      <c r="I25" s="54"/>
    </row>
    <row r="26" spans="1:11" x14ac:dyDescent="0.25">
      <c r="A26" s="29"/>
      <c r="B26" s="100" t="s">
        <v>292</v>
      </c>
      <c r="C26" s="113"/>
      <c r="D26" s="113"/>
      <c r="E26" s="113"/>
      <c r="F26" s="113"/>
      <c r="G26" s="123" t="s">
        <v>293</v>
      </c>
      <c r="H26" s="129"/>
      <c r="I26" s="54"/>
    </row>
    <row r="27" spans="1:11" x14ac:dyDescent="0.25">
      <c r="A27" s="29"/>
      <c r="B27" s="100" t="s">
        <v>42</v>
      </c>
      <c r="C27" s="113"/>
      <c r="D27" s="113"/>
      <c r="E27" s="113"/>
      <c r="F27" s="113"/>
      <c r="G27" s="123" t="s">
        <v>294</v>
      </c>
      <c r="H27" s="129"/>
      <c r="I27" s="54"/>
    </row>
    <row r="28" spans="1:11" x14ac:dyDescent="0.25">
      <c r="A28" s="29"/>
      <c r="B28" s="100" t="s">
        <v>45</v>
      </c>
      <c r="C28" s="113"/>
      <c r="D28" s="113"/>
      <c r="E28" s="113"/>
      <c r="F28" s="113"/>
      <c r="G28" s="123" t="s">
        <v>295</v>
      </c>
      <c r="H28" s="129"/>
      <c r="I28" s="54"/>
    </row>
    <row r="29" spans="1:11" x14ac:dyDescent="0.25">
      <c r="A29" s="29"/>
      <c r="B29" s="100" t="s">
        <v>296</v>
      </c>
      <c r="C29" s="113"/>
      <c r="D29" s="113"/>
      <c r="E29" s="113"/>
      <c r="F29" s="113"/>
      <c r="G29" s="123" t="s">
        <v>297</v>
      </c>
      <c r="H29" s="129"/>
      <c r="I29" s="54"/>
    </row>
    <row r="30" spans="1:11" x14ac:dyDescent="0.25">
      <c r="A30" s="29"/>
      <c r="B30" s="29"/>
      <c r="C30" s="29"/>
      <c r="D30" s="29"/>
      <c r="E30" s="29"/>
      <c r="F30" s="29"/>
      <c r="G30" s="32"/>
      <c r="H30" s="32"/>
      <c r="I30" s="54"/>
    </row>
    <row r="31" spans="1:11" x14ac:dyDescent="0.25">
      <c r="A31" s="29"/>
      <c r="B31" s="139" t="s">
        <v>316</v>
      </c>
      <c r="C31" s="29"/>
      <c r="D31" s="29"/>
      <c r="E31" s="29"/>
      <c r="F31" s="29"/>
      <c r="G31" s="32"/>
      <c r="H31" s="32"/>
      <c r="I31" s="54"/>
    </row>
    <row r="32" spans="1:11" x14ac:dyDescent="0.25">
      <c r="A32" s="29"/>
      <c r="B32" s="117" t="s">
        <v>317</v>
      </c>
      <c r="C32" s="88"/>
      <c r="D32" s="88"/>
      <c r="E32" s="88"/>
      <c r="F32" s="88"/>
      <c r="G32" s="124">
        <v>80000</v>
      </c>
      <c r="H32" s="129"/>
      <c r="I32" s="54"/>
    </row>
    <row r="33" spans="1:9" x14ac:dyDescent="0.25">
      <c r="A33" s="29"/>
      <c r="B33" s="119" t="s">
        <v>298</v>
      </c>
      <c r="C33" s="32"/>
      <c r="D33" s="32"/>
      <c r="E33" s="32"/>
      <c r="F33" s="32"/>
      <c r="G33" s="125"/>
      <c r="H33" s="129"/>
      <c r="I33" s="54"/>
    </row>
    <row r="34" spans="1:9" x14ac:dyDescent="0.25">
      <c r="A34" s="29"/>
      <c r="B34" s="100" t="s">
        <v>299</v>
      </c>
      <c r="C34" s="113"/>
      <c r="D34" s="113"/>
      <c r="E34" s="113"/>
      <c r="F34" s="113"/>
      <c r="G34" s="123">
        <v>78000</v>
      </c>
      <c r="H34" s="129"/>
      <c r="I34" s="54"/>
    </row>
    <row r="35" spans="1:9" x14ac:dyDescent="0.25">
      <c r="A35" s="29"/>
      <c r="B35" s="100" t="s">
        <v>300</v>
      </c>
      <c r="C35" s="113"/>
      <c r="D35" s="113"/>
      <c r="E35" s="113"/>
      <c r="F35" s="113"/>
      <c r="G35" s="126">
        <v>1.8</v>
      </c>
      <c r="H35" s="206"/>
      <c r="I35" s="54"/>
    </row>
    <row r="36" spans="1:9" x14ac:dyDescent="0.25">
      <c r="A36" s="29"/>
      <c r="B36" s="118" t="s">
        <v>301</v>
      </c>
      <c r="C36" s="80"/>
      <c r="D36" s="80"/>
      <c r="E36" s="80"/>
      <c r="F36" s="80"/>
      <c r="G36" s="127" t="s">
        <v>302</v>
      </c>
      <c r="H36" s="129"/>
      <c r="I36" s="54"/>
    </row>
    <row r="37" spans="1:9" x14ac:dyDescent="0.25">
      <c r="A37" s="29"/>
      <c r="B37" s="29"/>
      <c r="C37" s="29"/>
      <c r="D37" s="29"/>
      <c r="E37" s="29"/>
      <c r="F37" s="29"/>
      <c r="G37" s="129"/>
      <c r="H37" s="129"/>
      <c r="I37" s="54"/>
    </row>
    <row r="38" spans="1:9" x14ac:dyDescent="0.25">
      <c r="A38" s="29"/>
      <c r="B38" s="116" t="s">
        <v>303</v>
      </c>
      <c r="C38" s="29"/>
      <c r="D38" s="29"/>
      <c r="E38" s="29"/>
      <c r="F38" s="29"/>
      <c r="G38" s="129"/>
      <c r="H38" s="129"/>
      <c r="I38" s="54"/>
    </row>
    <row r="39" spans="1:9" x14ac:dyDescent="0.25">
      <c r="A39" s="29"/>
      <c r="B39" s="100" t="s">
        <v>304</v>
      </c>
      <c r="C39" s="113"/>
      <c r="D39" s="113"/>
      <c r="E39" s="113"/>
      <c r="F39" s="113"/>
      <c r="G39" s="123">
        <v>128000</v>
      </c>
      <c r="H39" s="129"/>
      <c r="I39" s="54"/>
    </row>
    <row r="40" spans="1:9" x14ac:dyDescent="0.25">
      <c r="A40" s="29"/>
      <c r="B40" s="100" t="s">
        <v>305</v>
      </c>
      <c r="C40" s="113"/>
      <c r="D40" s="113"/>
      <c r="E40" s="113"/>
      <c r="F40" s="113"/>
      <c r="G40" s="128">
        <v>3.1</v>
      </c>
      <c r="H40" s="207"/>
      <c r="I40" s="54"/>
    </row>
    <row r="41" spans="1:9" x14ac:dyDescent="0.25">
      <c r="A41" s="29"/>
      <c r="B41" s="118" t="s">
        <v>306</v>
      </c>
      <c r="C41" s="80"/>
      <c r="D41" s="80"/>
      <c r="E41" s="80"/>
      <c r="F41" s="80"/>
      <c r="G41" s="127" t="s">
        <v>307</v>
      </c>
      <c r="H41" s="129"/>
      <c r="I41" s="54"/>
    </row>
    <row r="42" spans="1:9" x14ac:dyDescent="0.25">
      <c r="A42" s="29"/>
      <c r="B42" s="29"/>
      <c r="C42" s="29"/>
      <c r="D42" s="29"/>
      <c r="E42" s="29"/>
      <c r="F42" s="29"/>
      <c r="G42" s="129"/>
      <c r="H42" s="129"/>
      <c r="I42" s="54"/>
    </row>
    <row r="43" spans="1:9" x14ac:dyDescent="0.25">
      <c r="A43" s="29"/>
      <c r="B43" s="29"/>
      <c r="C43" s="29"/>
      <c r="D43" s="29"/>
      <c r="E43" s="29"/>
      <c r="F43" s="29"/>
      <c r="G43" s="32"/>
      <c r="H43" s="32"/>
      <c r="I43" s="54"/>
    </row>
    <row r="44" spans="1:9" ht="15.75" customHeight="1" x14ac:dyDescent="0.25">
      <c r="A44" s="29"/>
      <c r="B44" s="116" t="s">
        <v>291</v>
      </c>
      <c r="C44" s="29"/>
      <c r="D44" s="29"/>
      <c r="E44" s="29"/>
      <c r="F44" s="130" t="s">
        <v>319</v>
      </c>
      <c r="G44" s="130" t="s">
        <v>328</v>
      </c>
      <c r="H44" s="208"/>
      <c r="I44" s="54"/>
    </row>
    <row r="45" spans="1:9" ht="15.75" customHeight="1" x14ac:dyDescent="0.25">
      <c r="A45" s="29"/>
      <c r="B45" s="100" t="s">
        <v>320</v>
      </c>
      <c r="C45" s="113"/>
      <c r="D45" s="113"/>
      <c r="E45" s="113"/>
      <c r="F45" s="123">
        <v>150000</v>
      </c>
      <c r="G45" s="131" t="s">
        <v>321</v>
      </c>
      <c r="H45" s="208"/>
      <c r="I45" s="54"/>
    </row>
    <row r="46" spans="1:9" ht="15.75" customHeight="1" x14ac:dyDescent="0.25">
      <c r="A46" s="29"/>
      <c r="B46" s="100" t="s">
        <v>322</v>
      </c>
      <c r="C46" s="113"/>
      <c r="D46" s="113"/>
      <c r="E46" s="113"/>
      <c r="F46" s="123">
        <v>100000</v>
      </c>
      <c r="G46" s="131" t="s">
        <v>323</v>
      </c>
      <c r="H46" s="208"/>
      <c r="I46" s="54"/>
    </row>
    <row r="47" spans="1:9" ht="15.75" customHeight="1" x14ac:dyDescent="0.25">
      <c r="A47" s="29"/>
      <c r="B47" s="100" t="s">
        <v>324</v>
      </c>
      <c r="C47" s="113"/>
      <c r="D47" s="113"/>
      <c r="E47" s="113"/>
      <c r="F47" s="123">
        <v>4500</v>
      </c>
      <c r="G47" s="131" t="s">
        <v>321</v>
      </c>
      <c r="H47" s="208"/>
      <c r="I47" s="54"/>
    </row>
    <row r="48" spans="1:9" ht="15.75" customHeight="1" x14ac:dyDescent="0.25">
      <c r="A48" s="29"/>
      <c r="B48" s="100" t="s">
        <v>325</v>
      </c>
      <c r="C48" s="113"/>
      <c r="D48" s="113"/>
      <c r="E48" s="113"/>
      <c r="F48" s="123" t="s">
        <v>323</v>
      </c>
      <c r="G48" s="131" t="s">
        <v>321</v>
      </c>
      <c r="H48" s="208"/>
      <c r="I48" s="54"/>
    </row>
    <row r="49" spans="1:9" ht="15.75" customHeight="1" x14ac:dyDescent="0.25">
      <c r="A49" s="29"/>
      <c r="B49" s="117" t="s">
        <v>329</v>
      </c>
      <c r="C49" s="88"/>
      <c r="D49" s="88"/>
      <c r="E49" s="88"/>
      <c r="F49" s="132"/>
      <c r="G49" s="132"/>
      <c r="H49" s="32"/>
      <c r="I49" s="54"/>
    </row>
    <row r="50" spans="1:9" x14ac:dyDescent="0.25">
      <c r="A50" s="29"/>
      <c r="B50" s="119" t="s">
        <v>330</v>
      </c>
      <c r="C50" s="32"/>
      <c r="D50" s="32"/>
      <c r="E50" s="32"/>
      <c r="F50" s="125" t="s">
        <v>323</v>
      </c>
      <c r="G50" s="133" t="s">
        <v>326</v>
      </c>
      <c r="H50" s="208"/>
      <c r="I50" s="54"/>
    </row>
    <row r="51" spans="1:9" x14ac:dyDescent="0.25">
      <c r="A51" s="29"/>
      <c r="B51" s="118" t="s">
        <v>331</v>
      </c>
      <c r="C51" s="80"/>
      <c r="D51" s="80"/>
      <c r="E51" s="80"/>
      <c r="F51" s="134"/>
      <c r="G51" s="134"/>
      <c r="H51" s="32"/>
      <c r="I51" s="54"/>
    </row>
    <row r="52" spans="1:9" x14ac:dyDescent="0.25">
      <c r="A52" s="29"/>
      <c r="B52" s="117" t="s">
        <v>332</v>
      </c>
      <c r="C52" s="88"/>
      <c r="D52" s="88"/>
      <c r="E52" s="88"/>
      <c r="F52" s="124" t="s">
        <v>323</v>
      </c>
      <c r="G52" s="135" t="s">
        <v>327</v>
      </c>
      <c r="H52" s="208"/>
      <c r="I52" s="54"/>
    </row>
    <row r="53" spans="1:9" x14ac:dyDescent="0.25">
      <c r="A53" s="29"/>
      <c r="B53" s="118" t="s">
        <v>333</v>
      </c>
      <c r="C53" s="80"/>
      <c r="D53" s="80"/>
      <c r="E53" s="80"/>
      <c r="F53" s="134"/>
      <c r="G53" s="59"/>
      <c r="H53" s="32"/>
      <c r="I53" s="54"/>
    </row>
    <row r="54" spans="1:9" x14ac:dyDescent="0.25">
      <c r="A54" s="29"/>
      <c r="B54" s="29"/>
      <c r="C54" s="29"/>
      <c r="D54" s="29"/>
      <c r="E54" s="29"/>
      <c r="F54" s="29"/>
      <c r="G54" s="32"/>
      <c r="H54" s="32"/>
      <c r="I54" s="54"/>
    </row>
    <row r="55" spans="1:9" x14ac:dyDescent="0.25">
      <c r="A55" s="29"/>
      <c r="B55" s="138" t="s">
        <v>334</v>
      </c>
      <c r="C55" s="113"/>
      <c r="D55" s="113"/>
      <c r="E55" s="113"/>
      <c r="F55" s="100"/>
      <c r="G55" s="137">
        <v>82000</v>
      </c>
      <c r="H55" s="162"/>
      <c r="I55" s="54"/>
    </row>
    <row r="56" spans="1:9" x14ac:dyDescent="0.25">
      <c r="A56" s="29"/>
      <c r="B56" s="29"/>
      <c r="C56" s="29"/>
      <c r="D56" s="29"/>
      <c r="E56" s="29"/>
      <c r="F56" s="29"/>
      <c r="G56" s="32"/>
      <c r="H56" s="32"/>
      <c r="I56" s="54"/>
    </row>
    <row r="57" spans="1:9" x14ac:dyDescent="0.25">
      <c r="A57" s="29"/>
      <c r="B57" s="29" t="s">
        <v>335</v>
      </c>
      <c r="C57" s="29"/>
      <c r="D57" s="29"/>
      <c r="E57" s="29"/>
      <c r="F57" s="29"/>
      <c r="G57" s="32"/>
      <c r="H57" s="32"/>
      <c r="I57" s="54"/>
    </row>
    <row r="58" spans="1:9" x14ac:dyDescent="0.25">
      <c r="A58" s="29"/>
      <c r="B58" s="29"/>
      <c r="C58" s="29"/>
      <c r="D58" s="29"/>
      <c r="E58" s="29"/>
      <c r="F58" s="29"/>
      <c r="G58" s="32"/>
      <c r="H58" s="32"/>
      <c r="I58" s="54"/>
    </row>
    <row r="59" spans="1:9" x14ac:dyDescent="0.25">
      <c r="A59" s="29"/>
      <c r="B59" s="140" t="s">
        <v>36</v>
      </c>
      <c r="C59" s="140" t="s">
        <v>336</v>
      </c>
      <c r="D59" s="29"/>
      <c r="E59" s="29"/>
      <c r="F59" s="29"/>
      <c r="G59" s="32"/>
      <c r="H59" s="32"/>
      <c r="I59" s="54"/>
    </row>
    <row r="60" spans="1:9" x14ac:dyDescent="0.25">
      <c r="A60" s="29"/>
      <c r="B60" s="65">
        <v>12</v>
      </c>
      <c r="C60" s="65" t="s">
        <v>337</v>
      </c>
      <c r="D60" s="29"/>
      <c r="E60" s="29"/>
      <c r="F60" s="29"/>
      <c r="G60" s="32"/>
      <c r="H60" s="32"/>
      <c r="I60" s="54"/>
    </row>
    <row r="61" spans="1:9" x14ac:dyDescent="0.25">
      <c r="A61" s="29"/>
      <c r="B61" s="65">
        <v>24</v>
      </c>
      <c r="C61" s="65" t="s">
        <v>327</v>
      </c>
      <c r="D61" s="29"/>
      <c r="E61" s="29"/>
      <c r="F61" s="29"/>
      <c r="G61" s="32"/>
      <c r="H61" s="32"/>
      <c r="I61" s="54"/>
    </row>
    <row r="62" spans="1:9" x14ac:dyDescent="0.25">
      <c r="A62" s="29"/>
      <c r="B62" s="65">
        <v>36</v>
      </c>
      <c r="C62" s="65" t="s">
        <v>338</v>
      </c>
      <c r="D62" s="29"/>
      <c r="E62" s="29"/>
      <c r="F62" s="29"/>
      <c r="G62" s="32"/>
      <c r="H62" s="32"/>
      <c r="I62" s="54"/>
    </row>
    <row r="63" spans="1:9" x14ac:dyDescent="0.25">
      <c r="A63" s="29"/>
      <c r="B63" s="65">
        <v>48</v>
      </c>
      <c r="C63" s="65" t="s">
        <v>339</v>
      </c>
      <c r="D63" s="29"/>
      <c r="E63" s="29"/>
      <c r="F63" s="29"/>
      <c r="G63" s="32"/>
      <c r="H63" s="32"/>
      <c r="I63" s="54"/>
    </row>
    <row r="64" spans="1:9" x14ac:dyDescent="0.25">
      <c r="A64" s="29"/>
      <c r="B64" s="29"/>
      <c r="C64" s="29"/>
      <c r="D64" s="29"/>
      <c r="E64" s="29"/>
      <c r="F64" s="29"/>
      <c r="G64" s="32"/>
      <c r="H64" s="32"/>
      <c r="I64" s="54"/>
    </row>
    <row r="65" spans="1:9" x14ac:dyDescent="0.25">
      <c r="A65" s="29"/>
      <c r="B65" s="29" t="s">
        <v>340</v>
      </c>
      <c r="C65" s="29"/>
      <c r="D65" s="29"/>
      <c r="E65" s="29"/>
      <c r="F65" s="29"/>
      <c r="G65" s="32"/>
      <c r="H65" s="32"/>
      <c r="I65" s="54"/>
    </row>
    <row r="66" spans="1:9" x14ac:dyDescent="0.25">
      <c r="A66" s="29"/>
      <c r="B66" s="29"/>
      <c r="C66" s="29"/>
      <c r="D66" s="29"/>
      <c r="E66" s="29"/>
      <c r="F66" s="29"/>
      <c r="G66" s="32"/>
      <c r="H66" s="32"/>
      <c r="I66" s="54"/>
    </row>
    <row r="67" spans="1:9" x14ac:dyDescent="0.25">
      <c r="A67" s="29"/>
      <c r="B67" s="29" t="s">
        <v>341</v>
      </c>
      <c r="C67" s="29"/>
      <c r="D67" s="29"/>
      <c r="E67" s="29"/>
      <c r="F67" s="29"/>
      <c r="G67" s="32"/>
      <c r="H67" s="32"/>
      <c r="I67" s="54"/>
    </row>
    <row r="68" spans="1:9" ht="15.75" thickBot="1" x14ac:dyDescent="0.3">
      <c r="A68" s="30"/>
      <c r="B68" s="30"/>
      <c r="C68" s="30"/>
      <c r="D68" s="30"/>
      <c r="E68" s="30"/>
      <c r="F68" s="30"/>
      <c r="G68" s="30"/>
      <c r="H68" s="30"/>
      <c r="I68" s="55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ignoredErrors>
    <ignoredError sqref="G26:G29 G36 G41 G45:G52 C60:C6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4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3" width="13.42578125" style="53" customWidth="1"/>
    <col min="4" max="4" width="10.5703125" style="53" customWidth="1"/>
    <col min="5" max="5" width="13.28515625" style="53" customWidth="1"/>
    <col min="6" max="6" width="10.28515625" style="53" customWidth="1"/>
    <col min="7" max="7" width="15" style="53" customWidth="1"/>
    <col min="8" max="9" width="9.7109375" style="53" customWidth="1"/>
    <col min="10" max="16384" width="9.140625" style="53"/>
  </cols>
  <sheetData>
    <row r="1" spans="1:9" s="20" customFormat="1" x14ac:dyDescent="0.25">
      <c r="A1" s="2">
        <v>14</v>
      </c>
      <c r="B1" s="33" t="s">
        <v>12</v>
      </c>
      <c r="C1" s="19"/>
      <c r="D1" s="19"/>
      <c r="E1" s="19"/>
      <c r="F1" s="19"/>
      <c r="G1" s="29"/>
      <c r="H1" s="225" t="s">
        <v>30</v>
      </c>
      <c r="I1" s="226"/>
    </row>
    <row r="2" spans="1:9" s="20" customFormat="1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s="20" customFormat="1" x14ac:dyDescent="0.25">
      <c r="A3" s="3" t="s">
        <v>13</v>
      </c>
      <c r="B3" s="17" t="s">
        <v>342</v>
      </c>
      <c r="C3" s="17"/>
      <c r="D3" s="17"/>
      <c r="E3" s="17"/>
      <c r="F3" s="17"/>
      <c r="G3" s="17"/>
      <c r="H3" s="17"/>
      <c r="I3" s="22"/>
    </row>
    <row r="4" spans="1:9" s="20" customFormat="1" x14ac:dyDescent="0.25">
      <c r="A4" s="4">
        <f>INDEX('Point Grid'!B:B,MATCH($A$1,'Point Grid'!A:A,0))</f>
        <v>4.75</v>
      </c>
      <c r="B4" s="17" t="s">
        <v>343</v>
      </c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1"/>
      <c r="B6" s="62" t="s">
        <v>344</v>
      </c>
      <c r="C6" s="154"/>
      <c r="D6" s="154"/>
      <c r="E6" s="113"/>
      <c r="F6" s="136"/>
      <c r="G6" s="122">
        <v>100000</v>
      </c>
      <c r="H6" s="107"/>
      <c r="I6" s="22"/>
    </row>
    <row r="7" spans="1:9" x14ac:dyDescent="0.25">
      <c r="A7" s="21"/>
      <c r="B7" s="62" t="s">
        <v>345</v>
      </c>
      <c r="C7" s="154"/>
      <c r="D7" s="154"/>
      <c r="E7" s="113"/>
      <c r="F7" s="136"/>
      <c r="G7" s="122">
        <v>65000</v>
      </c>
      <c r="H7" s="107"/>
      <c r="I7" s="22"/>
    </row>
    <row r="8" spans="1:9" x14ac:dyDescent="0.25">
      <c r="A8" s="21"/>
      <c r="B8" s="62" t="s">
        <v>346</v>
      </c>
      <c r="C8" s="155"/>
      <c r="D8" s="155"/>
      <c r="E8" s="113"/>
      <c r="F8" s="136"/>
      <c r="G8" s="150">
        <v>55000</v>
      </c>
      <c r="H8" s="145"/>
      <c r="I8" s="22"/>
    </row>
    <row r="9" spans="1:9" x14ac:dyDescent="0.25">
      <c r="A9" s="21"/>
      <c r="B9" s="62" t="s">
        <v>347</v>
      </c>
      <c r="C9" s="156"/>
      <c r="D9" s="157"/>
      <c r="E9" s="113"/>
      <c r="F9" s="136"/>
      <c r="G9" s="151" t="s">
        <v>348</v>
      </c>
      <c r="H9" s="146"/>
      <c r="I9" s="22"/>
    </row>
    <row r="10" spans="1:9" x14ac:dyDescent="0.25">
      <c r="A10" s="21"/>
      <c r="B10" s="62" t="s">
        <v>349</v>
      </c>
      <c r="C10" s="158"/>
      <c r="D10" s="158"/>
      <c r="E10" s="113"/>
      <c r="F10" s="136"/>
      <c r="G10" s="152" t="s">
        <v>337</v>
      </c>
      <c r="H10" s="147"/>
      <c r="I10" s="22"/>
    </row>
    <row r="11" spans="1:9" x14ac:dyDescent="0.25">
      <c r="A11" s="21"/>
      <c r="B11" s="62" t="s">
        <v>350</v>
      </c>
      <c r="C11" s="155"/>
      <c r="D11" s="155"/>
      <c r="E11" s="113"/>
      <c r="F11" s="136"/>
      <c r="G11" s="150">
        <v>4000</v>
      </c>
      <c r="H11" s="145"/>
      <c r="I11" s="22"/>
    </row>
    <row r="12" spans="1:9" x14ac:dyDescent="0.25">
      <c r="A12" s="21"/>
      <c r="B12" s="62" t="s">
        <v>359</v>
      </c>
      <c r="C12" s="155"/>
      <c r="D12" s="155"/>
      <c r="E12" s="113"/>
      <c r="F12" s="136"/>
      <c r="G12" s="150">
        <v>51900</v>
      </c>
      <c r="H12" s="145"/>
      <c r="I12" s="22"/>
    </row>
    <row r="13" spans="1:9" x14ac:dyDescent="0.25">
      <c r="A13" s="21"/>
      <c r="B13" s="62" t="s">
        <v>351</v>
      </c>
      <c r="C13" s="155"/>
      <c r="D13" s="155"/>
      <c r="E13" s="113"/>
      <c r="F13" s="136"/>
      <c r="G13" s="153" t="s">
        <v>352</v>
      </c>
      <c r="H13" s="148"/>
      <c r="I13" s="22"/>
    </row>
    <row r="14" spans="1:9" x14ac:dyDescent="0.25">
      <c r="A14" s="21"/>
      <c r="B14" s="62" t="s">
        <v>42</v>
      </c>
      <c r="C14" s="155"/>
      <c r="D14" s="155"/>
      <c r="E14" s="113"/>
      <c r="F14" s="136"/>
      <c r="G14" s="153" t="s">
        <v>294</v>
      </c>
      <c r="H14" s="148"/>
      <c r="I14" s="22"/>
    </row>
    <row r="15" spans="1:9" x14ac:dyDescent="0.25">
      <c r="A15" s="21"/>
      <c r="B15" s="62" t="s">
        <v>43</v>
      </c>
      <c r="C15" s="155"/>
      <c r="D15" s="155"/>
      <c r="E15" s="113"/>
      <c r="F15" s="136"/>
      <c r="G15" s="153" t="s">
        <v>353</v>
      </c>
      <c r="H15" s="148"/>
      <c r="I15" s="22"/>
    </row>
    <row r="16" spans="1:9" x14ac:dyDescent="0.25">
      <c r="A16" s="21"/>
      <c r="B16" s="62" t="s">
        <v>44</v>
      </c>
      <c r="C16" s="155"/>
      <c r="D16" s="155"/>
      <c r="E16" s="113"/>
      <c r="F16" s="136"/>
      <c r="G16" s="153" t="s">
        <v>295</v>
      </c>
      <c r="H16" s="148"/>
      <c r="I16" s="22"/>
    </row>
    <row r="17" spans="1:9" x14ac:dyDescent="0.25">
      <c r="A17" s="21"/>
      <c r="B17" s="62" t="s">
        <v>45</v>
      </c>
      <c r="C17" s="155"/>
      <c r="D17" s="155"/>
      <c r="E17" s="113"/>
      <c r="F17" s="136"/>
      <c r="G17" s="153" t="s">
        <v>354</v>
      </c>
      <c r="H17" s="148"/>
      <c r="I17" s="22"/>
    </row>
    <row r="18" spans="1:9" x14ac:dyDescent="0.25">
      <c r="A18" s="21"/>
      <c r="B18" s="62" t="s">
        <v>355</v>
      </c>
      <c r="C18" s="155"/>
      <c r="D18" s="155"/>
      <c r="E18" s="113"/>
      <c r="F18" s="136"/>
      <c r="G18" s="150">
        <v>2000</v>
      </c>
      <c r="H18" s="145"/>
      <c r="I18" s="22"/>
    </row>
    <row r="19" spans="1:9" x14ac:dyDescent="0.25">
      <c r="A19" s="21"/>
      <c r="B19" s="62" t="s">
        <v>356</v>
      </c>
      <c r="C19" s="155"/>
      <c r="D19" s="155"/>
      <c r="E19" s="113"/>
      <c r="F19" s="136"/>
      <c r="G19" s="150">
        <v>2700</v>
      </c>
      <c r="H19" s="145"/>
      <c r="I19" s="22"/>
    </row>
    <row r="20" spans="1:9" x14ac:dyDescent="0.25">
      <c r="A20" s="21"/>
      <c r="B20" s="62" t="s">
        <v>357</v>
      </c>
      <c r="C20" s="155"/>
      <c r="D20" s="155"/>
      <c r="E20" s="113"/>
      <c r="F20" s="136"/>
      <c r="G20" s="153" t="s">
        <v>302</v>
      </c>
      <c r="H20" s="148"/>
      <c r="I20" s="22"/>
    </row>
    <row r="21" spans="1:9" x14ac:dyDescent="0.25">
      <c r="A21" s="21"/>
      <c r="B21" s="62" t="s">
        <v>358</v>
      </c>
      <c r="C21" s="155"/>
      <c r="D21" s="155"/>
      <c r="E21" s="113"/>
      <c r="F21" s="136"/>
      <c r="G21" s="150">
        <v>6500</v>
      </c>
      <c r="H21" s="145"/>
      <c r="I21" s="22"/>
    </row>
    <row r="22" spans="1:9" x14ac:dyDescent="0.25">
      <c r="A22" s="21"/>
      <c r="B22" s="61"/>
      <c r="C22" s="61"/>
      <c r="D22" s="61"/>
      <c r="E22" s="61"/>
      <c r="F22" s="61"/>
      <c r="G22" s="61"/>
      <c r="H22" s="61"/>
      <c r="I22" s="22"/>
    </row>
    <row r="23" spans="1:9" x14ac:dyDescent="0.25">
      <c r="A23" s="21"/>
      <c r="B23" s="61" t="s">
        <v>335</v>
      </c>
      <c r="C23" s="61"/>
      <c r="D23" s="61"/>
      <c r="E23" s="61"/>
      <c r="F23" s="61"/>
      <c r="G23" s="61"/>
      <c r="H23" s="61"/>
      <c r="I23" s="22"/>
    </row>
    <row r="24" spans="1:9" x14ac:dyDescent="0.25">
      <c r="A24" s="21"/>
      <c r="B24" s="32"/>
      <c r="C24" s="32"/>
      <c r="D24" s="61"/>
      <c r="E24" s="61"/>
      <c r="F24" s="61"/>
      <c r="G24" s="61"/>
      <c r="H24" s="61"/>
      <c r="I24" s="22"/>
    </row>
    <row r="25" spans="1:9" x14ac:dyDescent="0.25">
      <c r="A25" s="21"/>
      <c r="B25" s="63" t="s">
        <v>360</v>
      </c>
      <c r="C25" s="63" t="s">
        <v>336</v>
      </c>
      <c r="D25" s="61"/>
      <c r="E25" s="61"/>
      <c r="F25" s="61"/>
      <c r="G25" s="61"/>
      <c r="H25" s="61"/>
      <c r="I25" s="22"/>
    </row>
    <row r="26" spans="1:9" x14ac:dyDescent="0.25">
      <c r="A26" s="21"/>
      <c r="B26" s="63">
        <v>12</v>
      </c>
      <c r="C26" s="63" t="s">
        <v>361</v>
      </c>
      <c r="D26" s="61"/>
      <c r="E26" s="61"/>
      <c r="F26" s="61"/>
      <c r="G26" s="61"/>
      <c r="H26" s="61"/>
      <c r="I26" s="22"/>
    </row>
    <row r="27" spans="1:9" x14ac:dyDescent="0.25">
      <c r="A27" s="21"/>
      <c r="B27" s="63">
        <v>24</v>
      </c>
      <c r="C27" s="63" t="s">
        <v>339</v>
      </c>
      <c r="D27" s="61"/>
      <c r="E27" s="61"/>
      <c r="F27" s="61"/>
      <c r="G27" s="61"/>
      <c r="H27" s="61"/>
      <c r="I27" s="22"/>
    </row>
    <row r="28" spans="1:9" x14ac:dyDescent="0.25">
      <c r="A28" s="21"/>
      <c r="B28" s="61"/>
      <c r="C28" s="61"/>
      <c r="D28" s="61"/>
      <c r="E28" s="61"/>
      <c r="F28" s="61"/>
      <c r="G28" s="61"/>
      <c r="H28" s="61"/>
      <c r="I28" s="22"/>
    </row>
    <row r="29" spans="1:9" x14ac:dyDescent="0.25">
      <c r="A29" s="26" t="s">
        <v>2</v>
      </c>
      <c r="B29" s="61" t="s">
        <v>362</v>
      </c>
      <c r="C29" s="61"/>
      <c r="D29" s="61"/>
      <c r="E29" s="61"/>
      <c r="F29" s="61"/>
      <c r="G29" s="61"/>
      <c r="H29" s="61"/>
      <c r="I29" s="22"/>
    </row>
    <row r="30" spans="1:9" ht="15.75" thickBot="1" x14ac:dyDescent="0.3">
      <c r="A30" s="4">
        <f>INDEX('Point Grid'!$C$8:$I$33,MATCH($A$1,'Point Grid'!$A$8:$A$33,0),MATCH(A29,'Point Grid'!$C$7:$I$7,0))</f>
        <v>2.5</v>
      </c>
      <c r="B30" s="61"/>
      <c r="C30" s="61"/>
      <c r="D30" s="61"/>
      <c r="E30" s="61"/>
      <c r="F30" s="61"/>
      <c r="G30" s="61"/>
      <c r="H30" s="61"/>
      <c r="I30" s="22"/>
    </row>
    <row r="31" spans="1:9" ht="15.75" thickBot="1" x14ac:dyDescent="0.3">
      <c r="A31" s="1"/>
      <c r="B31" s="61"/>
      <c r="C31" s="61"/>
      <c r="D31" s="61"/>
      <c r="E31" s="61"/>
      <c r="F31" s="61"/>
      <c r="G31" s="61"/>
      <c r="H31" s="61"/>
      <c r="I31" s="22"/>
    </row>
    <row r="32" spans="1:9" x14ac:dyDescent="0.25">
      <c r="A32" s="21"/>
      <c r="B32" s="61"/>
      <c r="C32" s="61"/>
      <c r="D32" s="61"/>
      <c r="E32" s="61"/>
      <c r="F32" s="61"/>
      <c r="G32" s="61"/>
      <c r="H32" s="61"/>
      <c r="I32" s="22"/>
    </row>
    <row r="33" spans="1:9" x14ac:dyDescent="0.25">
      <c r="A33" s="26" t="s">
        <v>3</v>
      </c>
      <c r="B33" s="61" t="s">
        <v>363</v>
      </c>
      <c r="C33" s="61"/>
      <c r="D33" s="61"/>
      <c r="E33" s="61"/>
      <c r="F33" s="61"/>
      <c r="G33" s="61"/>
      <c r="H33" s="61"/>
      <c r="I33" s="22"/>
    </row>
    <row r="34" spans="1:9" ht="15.75" thickBot="1" x14ac:dyDescent="0.3">
      <c r="A34" s="4">
        <f>INDEX('Point Grid'!$C$8:$I$33,MATCH($A$1,'Point Grid'!$A$8:$A$33,0),MATCH(A33,'Point Grid'!$C$7:$I$7,0))</f>
        <v>0.5</v>
      </c>
      <c r="B34" s="61"/>
      <c r="C34" s="61"/>
      <c r="D34" s="61"/>
      <c r="E34" s="61"/>
      <c r="F34" s="61"/>
      <c r="G34" s="61"/>
      <c r="H34" s="61"/>
      <c r="I34" s="22"/>
    </row>
    <row r="35" spans="1:9" ht="15.75" thickBot="1" x14ac:dyDescent="0.3">
      <c r="A35" s="1"/>
      <c r="B35" s="61"/>
      <c r="C35" s="61"/>
      <c r="D35" s="61"/>
      <c r="E35" s="61"/>
      <c r="F35" s="61"/>
      <c r="G35" s="61"/>
      <c r="H35" s="61"/>
      <c r="I35" s="22"/>
    </row>
    <row r="36" spans="1:9" x14ac:dyDescent="0.25">
      <c r="A36" s="29"/>
      <c r="B36" s="61"/>
      <c r="C36" s="61"/>
      <c r="D36" s="61"/>
      <c r="E36" s="61"/>
      <c r="F36" s="61"/>
      <c r="G36" s="61"/>
      <c r="H36" s="61"/>
      <c r="I36" s="22"/>
    </row>
    <row r="37" spans="1:9" x14ac:dyDescent="0.25">
      <c r="A37" s="26" t="s">
        <v>4</v>
      </c>
      <c r="B37" s="61" t="s">
        <v>364</v>
      </c>
      <c r="C37" s="61"/>
      <c r="D37" s="61"/>
      <c r="E37" s="61"/>
      <c r="F37" s="61"/>
      <c r="G37" s="61"/>
      <c r="H37" s="61"/>
      <c r="I37" s="22"/>
    </row>
    <row r="38" spans="1:9" ht="15.75" thickBot="1" x14ac:dyDescent="0.3">
      <c r="A38" s="4">
        <f>INDEX('Point Grid'!$C$8:$I$33,MATCH($A$1,'Point Grid'!$A$8:$A$33,0),MATCH(A37,'Point Grid'!$C$7:$I$7,0))</f>
        <v>0.75</v>
      </c>
      <c r="B38" s="61" t="s">
        <v>365</v>
      </c>
      <c r="C38" s="61"/>
      <c r="D38" s="61"/>
      <c r="E38" s="61"/>
      <c r="F38" s="61"/>
      <c r="G38" s="61"/>
      <c r="H38" s="61"/>
      <c r="I38" s="22"/>
    </row>
    <row r="39" spans="1:9" ht="15.75" thickBot="1" x14ac:dyDescent="0.3">
      <c r="A39" s="1"/>
      <c r="B39" s="61"/>
      <c r="C39" s="61"/>
      <c r="D39" s="61"/>
      <c r="E39" s="61"/>
      <c r="F39" s="61"/>
      <c r="G39" s="61"/>
      <c r="H39" s="61"/>
      <c r="I39" s="22"/>
    </row>
    <row r="40" spans="1:9" x14ac:dyDescent="0.25">
      <c r="A40" s="29"/>
      <c r="B40" s="227"/>
      <c r="C40" s="227"/>
      <c r="D40" s="227"/>
      <c r="E40" s="227"/>
      <c r="F40" s="61"/>
      <c r="G40" s="61"/>
      <c r="H40" s="61"/>
      <c r="I40" s="22"/>
    </row>
    <row r="41" spans="1:9" x14ac:dyDescent="0.25">
      <c r="A41" s="26" t="s">
        <v>5</v>
      </c>
      <c r="B41" s="159" t="s">
        <v>366</v>
      </c>
      <c r="C41" s="159"/>
      <c r="D41" s="160"/>
      <c r="E41" s="160"/>
      <c r="F41" s="61"/>
      <c r="G41" s="61"/>
      <c r="H41" s="61"/>
      <c r="I41" s="22"/>
    </row>
    <row r="42" spans="1:9" ht="15.75" thickBot="1" x14ac:dyDescent="0.3">
      <c r="A42" s="4">
        <f>INDEX('Point Grid'!$C$8:$I$33,MATCH($A$1,'Point Grid'!$A$8:$A$33,0),MATCH(A41,'Point Grid'!$C$7:$I$7,0))</f>
        <v>0.5</v>
      </c>
      <c r="B42" s="159" t="s">
        <v>367</v>
      </c>
      <c r="C42" s="159"/>
      <c r="D42" s="161"/>
      <c r="E42" s="161"/>
      <c r="F42" s="61"/>
      <c r="G42" s="61"/>
      <c r="H42" s="61"/>
      <c r="I42" s="22"/>
    </row>
    <row r="43" spans="1:9" ht="15.75" thickBot="1" x14ac:dyDescent="0.3">
      <c r="A43" s="1"/>
      <c r="B43" s="159"/>
      <c r="C43" s="159"/>
      <c r="D43" s="161"/>
      <c r="E43" s="161"/>
      <c r="F43" s="61"/>
      <c r="G43" s="61"/>
      <c r="H43" s="61"/>
      <c r="I43" s="22"/>
    </row>
    <row r="44" spans="1:9" x14ac:dyDescent="0.25">
      <c r="A44" s="29"/>
      <c r="B44" s="32"/>
      <c r="C44" s="32"/>
      <c r="D44" s="32"/>
      <c r="E44" s="32"/>
      <c r="F44" s="32"/>
      <c r="G44" s="32"/>
      <c r="H44" s="32"/>
      <c r="I44" s="22"/>
    </row>
    <row r="45" spans="1:9" x14ac:dyDescent="0.25">
      <c r="A45" s="26" t="s">
        <v>6</v>
      </c>
      <c r="B45" s="32" t="s">
        <v>368</v>
      </c>
      <c r="C45" s="32"/>
      <c r="D45" s="32"/>
      <c r="E45" s="32"/>
      <c r="F45" s="32"/>
      <c r="G45" s="32"/>
      <c r="H45" s="32"/>
      <c r="I45" s="22"/>
    </row>
    <row r="46" spans="1:9" ht="15.75" thickBot="1" x14ac:dyDescent="0.3">
      <c r="A46" s="4">
        <f>INDEX('Point Grid'!$C$8:$I$33,MATCH($A$1,'Point Grid'!$A$8:$A$33,0),MATCH(A45,'Point Grid'!$C$7:$I$7,0))</f>
        <v>0.5</v>
      </c>
      <c r="B46" s="32"/>
      <c r="C46" s="32"/>
      <c r="D46" s="32"/>
      <c r="E46" s="32"/>
      <c r="F46" s="32"/>
      <c r="G46" s="32"/>
      <c r="H46" s="32"/>
      <c r="I46" s="22"/>
    </row>
    <row r="47" spans="1:9" ht="15.75" thickBot="1" x14ac:dyDescent="0.3">
      <c r="A47" s="1"/>
      <c r="B47" s="32"/>
      <c r="C47" s="32"/>
      <c r="D47" s="32"/>
      <c r="E47" s="32"/>
      <c r="F47" s="32"/>
      <c r="G47" s="32"/>
      <c r="H47" s="32"/>
      <c r="I47" s="22"/>
    </row>
    <row r="48" spans="1:9" ht="15.75" thickBot="1" x14ac:dyDescent="0.3">
      <c r="A48" s="30"/>
      <c r="B48" s="30"/>
      <c r="C48" s="30"/>
      <c r="D48" s="30"/>
      <c r="E48" s="30"/>
      <c r="F48" s="30"/>
      <c r="G48" s="30"/>
      <c r="H48" s="30"/>
      <c r="I48" s="25"/>
    </row>
  </sheetData>
  <mergeCells count="3">
    <mergeCell ref="B40:C40"/>
    <mergeCell ref="D40:E40"/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ignoredErrors>
    <ignoredError sqref="G9:G21 C26:C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39"/>
  <sheetViews>
    <sheetView workbookViewId="0">
      <selection activeCell="L1" sqref="L1:M1"/>
    </sheetView>
  </sheetViews>
  <sheetFormatPr defaultColWidth="9.140625" defaultRowHeight="15" x14ac:dyDescent="0.25"/>
  <cols>
    <col min="1" max="1" width="8.7109375" style="20" customWidth="1"/>
    <col min="2" max="2" width="12.5703125" style="20" customWidth="1"/>
    <col min="3" max="6" width="8" style="20" customWidth="1"/>
    <col min="7" max="7" width="6.85546875" style="20" customWidth="1"/>
    <col min="8" max="8" width="10.85546875" style="20" customWidth="1"/>
    <col min="9" max="9" width="12.5703125" style="20" customWidth="1"/>
    <col min="10" max="10" width="10.7109375" style="20" customWidth="1"/>
    <col min="11" max="16384" width="9.140625" style="20"/>
  </cols>
  <sheetData>
    <row r="1" spans="1:13" x14ac:dyDescent="0.25">
      <c r="A1" s="2">
        <v>15</v>
      </c>
      <c r="B1" s="33" t="s">
        <v>12</v>
      </c>
      <c r="C1" s="19"/>
      <c r="D1" s="19"/>
      <c r="E1" s="19"/>
      <c r="F1" s="19"/>
      <c r="G1" s="19"/>
      <c r="H1" s="29"/>
      <c r="I1" s="32"/>
      <c r="J1" s="32"/>
      <c r="K1" s="29"/>
      <c r="L1" s="221" t="s">
        <v>30</v>
      </c>
      <c r="M1" s="234"/>
    </row>
    <row r="2" spans="1:13" x14ac:dyDescent="0.25">
      <c r="A2" s="21"/>
      <c r="B2" s="17"/>
      <c r="C2" s="17"/>
      <c r="D2" s="17"/>
      <c r="E2" s="17"/>
      <c r="F2" s="17"/>
      <c r="G2" s="17"/>
      <c r="H2" s="17"/>
      <c r="I2" s="17"/>
      <c r="J2" s="32"/>
      <c r="K2" s="29"/>
      <c r="L2" s="32"/>
      <c r="M2" s="54"/>
    </row>
    <row r="3" spans="1:13" x14ac:dyDescent="0.25">
      <c r="A3" s="3" t="s">
        <v>13</v>
      </c>
      <c r="B3" s="17" t="s">
        <v>369</v>
      </c>
      <c r="C3" s="17"/>
      <c r="D3" s="17"/>
      <c r="E3" s="17"/>
      <c r="F3" s="17"/>
      <c r="G3" s="17"/>
      <c r="H3" s="17"/>
      <c r="I3" s="17"/>
      <c r="J3" s="32"/>
      <c r="K3" s="29"/>
      <c r="L3" s="32"/>
      <c r="M3" s="54"/>
    </row>
    <row r="4" spans="1:13" x14ac:dyDescent="0.25">
      <c r="A4" s="4">
        <f>INDEX('Point Grid'!B:B,MATCH($A$1,'Point Grid'!A:A,0))</f>
        <v>2.5</v>
      </c>
      <c r="B4" s="17" t="s">
        <v>280</v>
      </c>
      <c r="C4" s="17"/>
      <c r="D4" s="17"/>
      <c r="E4" s="17"/>
      <c r="F4" s="17"/>
      <c r="G4" s="17"/>
      <c r="H4" s="17"/>
      <c r="I4" s="17"/>
      <c r="J4" s="32"/>
      <c r="K4" s="29"/>
      <c r="L4" s="32"/>
      <c r="M4" s="54"/>
    </row>
    <row r="5" spans="1:13" x14ac:dyDescent="0.25">
      <c r="A5" s="21"/>
      <c r="B5" s="17"/>
      <c r="C5" s="17"/>
      <c r="D5" s="17"/>
      <c r="E5" s="17"/>
      <c r="F5" s="17"/>
      <c r="G5" s="17"/>
      <c r="H5" s="17"/>
      <c r="I5" s="17"/>
      <c r="J5" s="32"/>
      <c r="K5" s="29"/>
      <c r="L5" s="32"/>
      <c r="M5" s="54"/>
    </row>
    <row r="6" spans="1:13" x14ac:dyDescent="0.25">
      <c r="A6" s="21"/>
      <c r="B6" s="46" t="s">
        <v>370</v>
      </c>
      <c r="C6" s="47"/>
      <c r="D6" s="47"/>
      <c r="E6" s="47"/>
      <c r="F6" s="173"/>
      <c r="G6" s="44"/>
      <c r="H6" s="46" t="s">
        <v>372</v>
      </c>
      <c r="I6" s="47"/>
      <c r="J6" s="47"/>
      <c r="K6" s="47"/>
      <c r="L6" s="173"/>
      <c r="M6" s="54"/>
    </row>
    <row r="7" spans="1:13" x14ac:dyDescent="0.25">
      <c r="A7" s="21"/>
      <c r="B7" s="174" t="s">
        <v>371</v>
      </c>
      <c r="C7" s="45">
        <v>12</v>
      </c>
      <c r="D7" s="45">
        <v>24</v>
      </c>
      <c r="E7" s="45">
        <v>36</v>
      </c>
      <c r="F7" s="175">
        <v>48</v>
      </c>
      <c r="G7" s="44"/>
      <c r="H7" s="174" t="s">
        <v>371</v>
      </c>
      <c r="I7" s="45">
        <v>12</v>
      </c>
      <c r="J7" s="45">
        <v>24</v>
      </c>
      <c r="K7" s="45">
        <v>36</v>
      </c>
      <c r="L7" s="175">
        <v>48</v>
      </c>
      <c r="M7" s="54"/>
    </row>
    <row r="8" spans="1:13" x14ac:dyDescent="0.25">
      <c r="A8" s="21"/>
      <c r="B8" s="176">
        <v>2015</v>
      </c>
      <c r="C8" s="142">
        <v>8500</v>
      </c>
      <c r="D8" s="142">
        <v>2000</v>
      </c>
      <c r="E8" s="142">
        <v>500</v>
      </c>
      <c r="F8" s="177">
        <v>250</v>
      </c>
      <c r="G8" s="44"/>
      <c r="H8" s="176">
        <f>B8</f>
        <v>2015</v>
      </c>
      <c r="I8" s="142">
        <v>16000</v>
      </c>
      <c r="J8" s="142">
        <v>16500</v>
      </c>
      <c r="K8" s="142">
        <v>17250</v>
      </c>
      <c r="L8" s="177">
        <v>17250</v>
      </c>
      <c r="M8" s="54"/>
    </row>
    <row r="9" spans="1:13" x14ac:dyDescent="0.25">
      <c r="A9" s="21"/>
      <c r="B9" s="176">
        <f>B8+1</f>
        <v>2016</v>
      </c>
      <c r="C9" s="142">
        <v>8000</v>
      </c>
      <c r="D9" s="142">
        <v>1500</v>
      </c>
      <c r="E9" s="142">
        <v>1000</v>
      </c>
      <c r="F9" s="178"/>
      <c r="G9" s="44"/>
      <c r="H9" s="176">
        <f t="shared" ref="H9:H11" si="0">B9</f>
        <v>2016</v>
      </c>
      <c r="I9" s="142">
        <v>14200</v>
      </c>
      <c r="J9" s="142">
        <v>15500</v>
      </c>
      <c r="K9" s="142">
        <v>16000</v>
      </c>
      <c r="L9" s="178"/>
      <c r="M9" s="54"/>
    </row>
    <row r="10" spans="1:13" x14ac:dyDescent="0.25">
      <c r="A10" s="21"/>
      <c r="B10" s="176">
        <f>B9+1</f>
        <v>2017</v>
      </c>
      <c r="C10" s="142">
        <v>9000</v>
      </c>
      <c r="D10" s="142">
        <v>5000</v>
      </c>
      <c r="E10" s="142"/>
      <c r="F10" s="178"/>
      <c r="G10" s="44"/>
      <c r="H10" s="176">
        <f t="shared" si="0"/>
        <v>2017</v>
      </c>
      <c r="I10" s="142">
        <v>18500</v>
      </c>
      <c r="J10" s="142">
        <v>20100</v>
      </c>
      <c r="K10" s="142"/>
      <c r="L10" s="178"/>
      <c r="M10" s="54"/>
    </row>
    <row r="11" spans="1:13" x14ac:dyDescent="0.25">
      <c r="A11" s="21"/>
      <c r="B11" s="179">
        <f>B10+1</f>
        <v>2018</v>
      </c>
      <c r="C11" s="180">
        <v>10000</v>
      </c>
      <c r="D11" s="180"/>
      <c r="E11" s="180"/>
      <c r="F11" s="181"/>
      <c r="G11" s="44"/>
      <c r="H11" s="179">
        <f t="shared" si="0"/>
        <v>2018</v>
      </c>
      <c r="I11" s="180">
        <v>20250</v>
      </c>
      <c r="J11" s="180"/>
      <c r="K11" s="180"/>
      <c r="L11" s="181"/>
      <c r="M11" s="54"/>
    </row>
    <row r="12" spans="1:13" x14ac:dyDescent="0.25">
      <c r="A12" s="2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61"/>
      <c r="M12" s="54"/>
    </row>
    <row r="13" spans="1:13" x14ac:dyDescent="0.25">
      <c r="A13" s="21"/>
      <c r="B13" s="44" t="s">
        <v>373</v>
      </c>
      <c r="C13" s="44"/>
      <c r="D13" s="44"/>
      <c r="E13" s="44"/>
      <c r="F13" s="44"/>
      <c r="G13" s="44"/>
      <c r="H13" s="44"/>
      <c r="I13" s="44"/>
      <c r="J13" s="44"/>
      <c r="K13" s="44"/>
      <c r="L13" s="61"/>
      <c r="M13" s="54"/>
    </row>
    <row r="14" spans="1:13" x14ac:dyDescent="0.25">
      <c r="A14" s="21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61"/>
      <c r="M14" s="54"/>
    </row>
    <row r="15" spans="1:13" x14ac:dyDescent="0.25">
      <c r="A15" s="21"/>
      <c r="B15" s="44" t="s">
        <v>374</v>
      </c>
      <c r="C15" s="44"/>
      <c r="D15" s="44"/>
      <c r="E15" s="44"/>
      <c r="F15" s="44"/>
      <c r="G15" s="44"/>
      <c r="H15" s="44"/>
      <c r="I15" s="44"/>
      <c r="J15" s="44"/>
      <c r="K15" s="44"/>
      <c r="L15" s="61"/>
      <c r="M15" s="54"/>
    </row>
    <row r="16" spans="1:13" x14ac:dyDescent="0.25">
      <c r="A16" s="21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61"/>
      <c r="M16" s="54"/>
    </row>
    <row r="17" spans="1:13" ht="15" customHeight="1" x14ac:dyDescent="0.25">
      <c r="A17" s="21"/>
      <c r="B17" s="235" t="s">
        <v>379</v>
      </c>
      <c r="C17" s="236"/>
      <c r="D17" s="235" t="s">
        <v>375</v>
      </c>
      <c r="E17" s="236"/>
      <c r="F17" s="235" t="s">
        <v>375</v>
      </c>
      <c r="G17" s="236"/>
      <c r="H17" s="235" t="s">
        <v>375</v>
      </c>
      <c r="I17" s="236"/>
      <c r="J17" s="44"/>
      <c r="K17" s="44"/>
      <c r="L17" s="61"/>
      <c r="M17" s="54"/>
    </row>
    <row r="18" spans="1:13" ht="15" customHeight="1" x14ac:dyDescent="0.25">
      <c r="A18" s="21"/>
      <c r="B18" s="230" t="s">
        <v>380</v>
      </c>
      <c r="C18" s="231"/>
      <c r="D18" s="230" t="s">
        <v>376</v>
      </c>
      <c r="E18" s="231"/>
      <c r="F18" s="230" t="s">
        <v>377</v>
      </c>
      <c r="G18" s="231"/>
      <c r="H18" s="230" t="s">
        <v>378</v>
      </c>
      <c r="I18" s="231"/>
      <c r="J18" s="44"/>
      <c r="K18" s="44"/>
      <c r="L18" s="61"/>
      <c r="M18" s="54"/>
    </row>
    <row r="19" spans="1:13" x14ac:dyDescent="0.25">
      <c r="A19" s="21"/>
      <c r="B19" s="228">
        <v>2016</v>
      </c>
      <c r="C19" s="229"/>
      <c r="D19" s="232">
        <v>-0.04</v>
      </c>
      <c r="E19" s="233"/>
      <c r="F19" s="182"/>
      <c r="G19" s="183"/>
      <c r="H19" s="182"/>
      <c r="I19" s="183"/>
      <c r="J19" s="44"/>
      <c r="K19" s="44"/>
      <c r="L19" s="61"/>
      <c r="M19" s="54"/>
    </row>
    <row r="20" spans="1:13" x14ac:dyDescent="0.25">
      <c r="A20" s="21"/>
      <c r="B20" s="228">
        <f>B19+1</f>
        <v>2017</v>
      </c>
      <c r="C20" s="229"/>
      <c r="D20" s="232">
        <v>-0.12</v>
      </c>
      <c r="E20" s="233"/>
      <c r="F20" s="232">
        <v>-0.14000000000000001</v>
      </c>
      <c r="G20" s="233"/>
      <c r="H20" s="182"/>
      <c r="I20" s="183"/>
      <c r="J20" s="44"/>
      <c r="K20" s="44"/>
      <c r="L20" s="61"/>
      <c r="M20" s="54"/>
    </row>
    <row r="21" spans="1:13" x14ac:dyDescent="0.25">
      <c r="A21" s="21"/>
      <c r="B21" s="228">
        <f>B20+1</f>
        <v>2018</v>
      </c>
      <c r="C21" s="229"/>
      <c r="D21" s="232">
        <v>-0.1</v>
      </c>
      <c r="E21" s="233"/>
      <c r="F21" s="232">
        <v>-0.16</v>
      </c>
      <c r="G21" s="233"/>
      <c r="H21" s="232">
        <v>-7.0000000000000007E-2</v>
      </c>
      <c r="I21" s="233"/>
      <c r="J21" s="44"/>
      <c r="K21" s="44"/>
      <c r="L21" s="61"/>
      <c r="M21" s="54"/>
    </row>
    <row r="22" spans="1:13" x14ac:dyDescent="0.25">
      <c r="A22" s="21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61"/>
      <c r="M22" s="54"/>
    </row>
    <row r="23" spans="1:13" x14ac:dyDescent="0.25">
      <c r="A23" s="21"/>
      <c r="B23" s="17" t="s">
        <v>35</v>
      </c>
      <c r="C23" s="17"/>
      <c r="D23" s="17"/>
      <c r="E23" s="17"/>
      <c r="F23" s="17"/>
      <c r="G23" s="17"/>
      <c r="H23" s="17"/>
      <c r="I23" s="17"/>
      <c r="J23" s="32"/>
      <c r="K23" s="29"/>
      <c r="L23" s="32"/>
      <c r="M23" s="54"/>
    </row>
    <row r="24" spans="1:13" x14ac:dyDescent="0.25">
      <c r="A24" s="21"/>
      <c r="B24" s="29"/>
      <c r="C24" s="17"/>
      <c r="D24" s="17"/>
      <c r="E24" s="17"/>
      <c r="F24" s="17"/>
      <c r="G24" s="17"/>
      <c r="H24" s="17"/>
      <c r="I24" s="17"/>
      <c r="J24" s="32"/>
      <c r="K24" s="29"/>
      <c r="L24" s="32"/>
      <c r="M24" s="54"/>
    </row>
    <row r="25" spans="1:13" x14ac:dyDescent="0.25">
      <c r="A25" s="21"/>
      <c r="B25" s="17" t="s">
        <v>395</v>
      </c>
      <c r="C25" s="17"/>
      <c r="D25" s="17"/>
      <c r="E25" s="17"/>
      <c r="F25" s="17"/>
      <c r="G25" s="17"/>
      <c r="H25" s="17"/>
      <c r="I25" s="17"/>
      <c r="J25" s="32"/>
      <c r="K25" s="29"/>
      <c r="L25" s="32"/>
      <c r="M25" s="54"/>
    </row>
    <row r="26" spans="1:13" x14ac:dyDescent="0.25">
      <c r="A26" s="21"/>
      <c r="B26" s="17" t="s">
        <v>394</v>
      </c>
      <c r="C26" s="17"/>
      <c r="D26" s="17"/>
      <c r="E26" s="17"/>
      <c r="F26" s="17"/>
      <c r="G26" s="17"/>
      <c r="H26" s="17"/>
      <c r="I26" s="17"/>
      <c r="J26" s="32"/>
      <c r="K26" s="29"/>
      <c r="L26" s="32"/>
      <c r="M26" s="54"/>
    </row>
    <row r="27" spans="1:13" x14ac:dyDescent="0.25">
      <c r="A27" s="21"/>
      <c r="B27" s="17"/>
      <c r="C27" s="17"/>
      <c r="D27" s="17"/>
      <c r="E27" s="17"/>
      <c r="F27" s="17"/>
      <c r="G27" s="17"/>
      <c r="H27" s="17"/>
      <c r="I27" s="17"/>
      <c r="J27" s="32"/>
      <c r="K27" s="29"/>
      <c r="L27" s="32"/>
      <c r="M27" s="54"/>
    </row>
    <row r="28" spans="1:13" x14ac:dyDescent="0.25">
      <c r="A28" s="26" t="s">
        <v>2</v>
      </c>
      <c r="B28" s="17" t="s">
        <v>381</v>
      </c>
      <c r="C28" s="17"/>
      <c r="D28" s="17"/>
      <c r="E28" s="17"/>
      <c r="F28" s="17"/>
      <c r="G28" s="17"/>
      <c r="H28" s="17"/>
      <c r="I28" s="17"/>
      <c r="J28" s="32"/>
      <c r="K28" s="29"/>
      <c r="L28" s="32"/>
      <c r="M28" s="54"/>
    </row>
    <row r="29" spans="1:13" ht="15.75" thickBot="1" x14ac:dyDescent="0.3">
      <c r="A29" s="4">
        <f>INDEX('Point Grid'!$C$8:$I$33,MATCH($A$1,'Point Grid'!$A$8:$A$33,0),MATCH(A28,'Point Grid'!$C$7:$I$7,0))</f>
        <v>0.75</v>
      </c>
      <c r="B29" s="32" t="s">
        <v>382</v>
      </c>
      <c r="C29" s="32"/>
      <c r="D29" s="32"/>
      <c r="E29" s="32"/>
      <c r="F29" s="32"/>
      <c r="G29" s="32"/>
      <c r="H29" s="32"/>
      <c r="I29" s="17"/>
      <c r="J29" s="32"/>
      <c r="K29" s="29"/>
      <c r="L29" s="32"/>
      <c r="M29" s="54"/>
    </row>
    <row r="30" spans="1:13" ht="15.75" thickBot="1" x14ac:dyDescent="0.3">
      <c r="A30" s="1"/>
      <c r="B30" s="32"/>
      <c r="C30" s="32"/>
      <c r="D30" s="32"/>
      <c r="E30" s="32"/>
      <c r="F30" s="32"/>
      <c r="G30" s="32"/>
      <c r="H30" s="32"/>
      <c r="I30" s="17"/>
      <c r="J30" s="32"/>
      <c r="K30" s="29"/>
      <c r="L30" s="32"/>
      <c r="M30" s="54"/>
    </row>
    <row r="31" spans="1:13" x14ac:dyDescent="0.25">
      <c r="A31" s="29"/>
      <c r="B31" s="29"/>
      <c r="C31" s="17"/>
      <c r="D31" s="17"/>
      <c r="E31" s="17"/>
      <c r="F31" s="17"/>
      <c r="G31" s="17"/>
      <c r="H31" s="17"/>
      <c r="I31" s="17"/>
      <c r="J31" s="32"/>
      <c r="K31" s="29"/>
      <c r="L31" s="32"/>
      <c r="M31" s="54"/>
    </row>
    <row r="32" spans="1:13" x14ac:dyDescent="0.25">
      <c r="A32" s="26" t="s">
        <v>3</v>
      </c>
      <c r="B32" s="17" t="s">
        <v>383</v>
      </c>
      <c r="C32" s="17"/>
      <c r="D32" s="17"/>
      <c r="E32" s="17"/>
      <c r="F32" s="17"/>
      <c r="G32" s="17"/>
      <c r="H32" s="17"/>
      <c r="I32" s="17"/>
      <c r="J32" s="32"/>
      <c r="K32" s="29"/>
      <c r="L32" s="32"/>
      <c r="M32" s="54"/>
    </row>
    <row r="33" spans="1:13" ht="15.75" thickBot="1" x14ac:dyDescent="0.3">
      <c r="A33" s="4">
        <f>INDEX('Point Grid'!$C$8:$I$33,MATCH($A$1,'Point Grid'!$A$8:$A$33,0),MATCH(A32,'Point Grid'!$C$7:$I$7,0))</f>
        <v>1.25</v>
      </c>
      <c r="B33" s="17" t="s">
        <v>50</v>
      </c>
      <c r="C33" s="32"/>
      <c r="D33" s="32"/>
      <c r="E33" s="32"/>
      <c r="F33" s="32"/>
      <c r="G33" s="32"/>
      <c r="H33" s="32"/>
      <c r="I33" s="17"/>
      <c r="J33" s="32"/>
      <c r="K33" s="29"/>
      <c r="L33" s="32"/>
      <c r="M33" s="54"/>
    </row>
    <row r="34" spans="1:13" ht="15.75" thickBot="1" x14ac:dyDescent="0.3">
      <c r="A34" s="1"/>
      <c r="B34" s="29"/>
      <c r="C34" s="32"/>
      <c r="D34" s="32"/>
      <c r="E34" s="32"/>
      <c r="F34" s="32"/>
      <c r="G34" s="32"/>
      <c r="H34" s="32"/>
      <c r="I34" s="17"/>
      <c r="J34" s="32"/>
      <c r="K34" s="29"/>
      <c r="L34" s="32"/>
      <c r="M34" s="54"/>
    </row>
    <row r="35" spans="1:13" x14ac:dyDescent="0.25">
      <c r="A35" s="29"/>
      <c r="B35" s="29"/>
      <c r="C35" s="17"/>
      <c r="D35" s="17"/>
      <c r="E35" s="17"/>
      <c r="F35" s="17"/>
      <c r="G35" s="17"/>
      <c r="H35" s="17"/>
      <c r="I35" s="17"/>
      <c r="J35" s="32"/>
      <c r="K35" s="29"/>
      <c r="L35" s="32"/>
      <c r="M35" s="54"/>
    </row>
    <row r="36" spans="1:13" x14ac:dyDescent="0.25">
      <c r="A36" s="26" t="s">
        <v>4</v>
      </c>
      <c r="B36" s="32" t="s">
        <v>384</v>
      </c>
      <c r="C36" s="17"/>
      <c r="D36" s="17"/>
      <c r="E36" s="17"/>
      <c r="F36" s="17"/>
      <c r="G36" s="17"/>
      <c r="H36" s="17"/>
      <c r="I36" s="17"/>
      <c r="J36" s="32"/>
      <c r="K36" s="29"/>
      <c r="L36" s="32"/>
      <c r="M36" s="54"/>
    </row>
    <row r="37" spans="1:13" ht="15.75" thickBot="1" x14ac:dyDescent="0.3">
      <c r="A37" s="4">
        <f>INDEX('Point Grid'!$C$8:$I$33,MATCH($A$1,'Point Grid'!$A$8:$A$33,0),MATCH(A36,'Point Grid'!$C$7:$I$7,0))</f>
        <v>0.5</v>
      </c>
      <c r="B37" s="17" t="s">
        <v>385</v>
      </c>
      <c r="C37" s="32"/>
      <c r="D37" s="32"/>
      <c r="E37" s="32"/>
      <c r="F37" s="32"/>
      <c r="G37" s="32"/>
      <c r="H37" s="32"/>
      <c r="I37" s="17"/>
      <c r="J37" s="32"/>
      <c r="K37" s="29"/>
      <c r="L37" s="32"/>
      <c r="M37" s="54"/>
    </row>
    <row r="38" spans="1:13" ht="15.75" thickBot="1" x14ac:dyDescent="0.3">
      <c r="A38" s="1"/>
      <c r="B38" s="32"/>
      <c r="C38" s="32"/>
      <c r="D38" s="32"/>
      <c r="E38" s="32"/>
      <c r="F38" s="32"/>
      <c r="G38" s="32"/>
      <c r="H38" s="32"/>
      <c r="I38" s="17"/>
      <c r="J38" s="32"/>
      <c r="K38" s="29"/>
      <c r="L38" s="32"/>
      <c r="M38" s="54"/>
    </row>
    <row r="39" spans="1:13" ht="15.75" thickBot="1" x14ac:dyDescent="0.3">
      <c r="A39" s="23"/>
      <c r="B39" s="24"/>
      <c r="C39" s="24"/>
      <c r="D39" s="24"/>
      <c r="E39" s="24"/>
      <c r="F39" s="24"/>
      <c r="G39" s="24"/>
      <c r="H39" s="24"/>
      <c r="I39" s="24"/>
      <c r="J39" s="30"/>
      <c r="K39" s="30"/>
      <c r="L39" s="30"/>
      <c r="M39" s="55"/>
    </row>
  </sheetData>
  <mergeCells count="18">
    <mergeCell ref="L1:M1"/>
    <mergeCell ref="B17:C17"/>
    <mergeCell ref="D17:E17"/>
    <mergeCell ref="B19:C19"/>
    <mergeCell ref="D18:E18"/>
    <mergeCell ref="F17:G17"/>
    <mergeCell ref="H17:I17"/>
    <mergeCell ref="B21:C21"/>
    <mergeCell ref="F18:G18"/>
    <mergeCell ref="H18:I18"/>
    <mergeCell ref="B18:C18"/>
    <mergeCell ref="F20:G20"/>
    <mergeCell ref="F21:G21"/>
    <mergeCell ref="H21:I21"/>
    <mergeCell ref="D21:E21"/>
    <mergeCell ref="D20:E20"/>
    <mergeCell ref="D19:E19"/>
    <mergeCell ref="B20:C20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26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8" width="9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16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369</v>
      </c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1.5</v>
      </c>
      <c r="B4" s="17" t="s">
        <v>280</v>
      </c>
      <c r="C4" s="17"/>
      <c r="D4" s="17"/>
      <c r="E4" s="17"/>
      <c r="F4" s="17"/>
      <c r="G4" s="17"/>
      <c r="H4" s="17"/>
      <c r="I4" s="22"/>
    </row>
    <row r="5" spans="1:9" x14ac:dyDescent="0.25">
      <c r="A5" s="13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1"/>
      <c r="B6" s="40" t="s">
        <v>386</v>
      </c>
      <c r="C6" s="41"/>
      <c r="D6" s="41"/>
      <c r="E6" s="41"/>
      <c r="F6" s="41"/>
      <c r="G6" s="40"/>
      <c r="H6" s="165">
        <v>34500</v>
      </c>
      <c r="I6" s="22"/>
    </row>
    <row r="7" spans="1:9" x14ac:dyDescent="0.25">
      <c r="A7" s="21"/>
      <c r="B7" s="42" t="s">
        <v>387</v>
      </c>
      <c r="C7" s="43"/>
      <c r="D7" s="43"/>
      <c r="E7" s="43"/>
      <c r="F7" s="43"/>
      <c r="G7" s="42"/>
      <c r="H7" s="170">
        <v>31600</v>
      </c>
      <c r="I7" s="22"/>
    </row>
    <row r="8" spans="1:9" x14ac:dyDescent="0.25">
      <c r="A8" s="21"/>
      <c r="B8" s="17"/>
      <c r="C8" s="17"/>
      <c r="D8" s="17"/>
      <c r="E8" s="17"/>
      <c r="F8" s="17"/>
      <c r="G8" s="17"/>
      <c r="H8" s="56"/>
      <c r="I8" s="22"/>
    </row>
    <row r="9" spans="1:9" x14ac:dyDescent="0.25">
      <c r="A9" s="21"/>
      <c r="B9" s="17" t="s">
        <v>388</v>
      </c>
      <c r="C9" s="17"/>
      <c r="D9" s="17"/>
      <c r="E9" s="17"/>
      <c r="F9" s="17"/>
      <c r="G9" s="17"/>
      <c r="H9" s="115"/>
      <c r="I9" s="22"/>
    </row>
    <row r="10" spans="1:9" x14ac:dyDescent="0.25">
      <c r="A10" s="21"/>
      <c r="B10" s="40" t="s">
        <v>389</v>
      </c>
      <c r="C10" s="41"/>
      <c r="D10" s="41"/>
      <c r="E10" s="41"/>
      <c r="F10" s="41"/>
      <c r="G10" s="40"/>
      <c r="H10" s="165">
        <v>4100</v>
      </c>
      <c r="I10" s="22"/>
    </row>
    <row r="11" spans="1:9" x14ac:dyDescent="0.25">
      <c r="A11" s="21"/>
      <c r="B11" s="166" t="s">
        <v>390</v>
      </c>
      <c r="C11" s="61"/>
      <c r="D11" s="61"/>
      <c r="E11" s="163"/>
      <c r="F11" s="163"/>
      <c r="G11" s="171"/>
      <c r="H11" s="167">
        <v>220</v>
      </c>
      <c r="I11" s="22"/>
    </row>
    <row r="12" spans="1:9" x14ac:dyDescent="0.25">
      <c r="A12" s="21"/>
      <c r="B12" s="48" t="s">
        <v>391</v>
      </c>
      <c r="C12" s="49"/>
      <c r="D12" s="49"/>
      <c r="E12" s="168"/>
      <c r="F12" s="168"/>
      <c r="G12" s="172"/>
      <c r="H12" s="169">
        <v>150</v>
      </c>
      <c r="I12" s="22"/>
    </row>
    <row r="13" spans="1:9" x14ac:dyDescent="0.25">
      <c r="A13" s="21"/>
      <c r="B13" s="61"/>
      <c r="C13" s="61"/>
      <c r="D13" s="61"/>
      <c r="E13" s="67"/>
      <c r="F13" s="67"/>
      <c r="G13" s="67"/>
      <c r="H13" s="67"/>
      <c r="I13" s="22"/>
    </row>
    <row r="14" spans="1:9" x14ac:dyDescent="0.25">
      <c r="A14" s="21"/>
      <c r="B14" s="61" t="s">
        <v>35</v>
      </c>
      <c r="C14" s="61"/>
      <c r="D14" s="61"/>
      <c r="E14" s="164"/>
      <c r="F14" s="164"/>
      <c r="G14" s="164"/>
      <c r="H14" s="164"/>
      <c r="I14" s="22"/>
    </row>
    <row r="15" spans="1:9" x14ac:dyDescent="0.25">
      <c r="A15" s="21"/>
      <c r="B15" s="61"/>
      <c r="C15" s="61"/>
      <c r="D15" s="61"/>
      <c r="E15" s="141"/>
      <c r="F15" s="141"/>
      <c r="G15" s="141"/>
      <c r="H15" s="141"/>
      <c r="I15" s="22"/>
    </row>
    <row r="16" spans="1:9" x14ac:dyDescent="0.25">
      <c r="A16" s="21"/>
      <c r="B16" s="61" t="s">
        <v>392</v>
      </c>
      <c r="C16" s="61"/>
      <c r="D16" s="61"/>
      <c r="E16" s="164"/>
      <c r="F16" s="164"/>
      <c r="G16" s="164"/>
      <c r="H16" s="164"/>
      <c r="I16" s="22"/>
    </row>
    <row r="17" spans="1:9" x14ac:dyDescent="0.25">
      <c r="A17" s="21"/>
      <c r="B17" s="61" t="s">
        <v>393</v>
      </c>
      <c r="C17" s="61"/>
      <c r="D17" s="61"/>
      <c r="E17" s="164"/>
      <c r="F17" s="164"/>
      <c r="G17" s="164"/>
      <c r="H17" s="164"/>
      <c r="I17" s="22"/>
    </row>
    <row r="18" spans="1:9" x14ac:dyDescent="0.25">
      <c r="A18" s="21"/>
      <c r="B18" s="61"/>
      <c r="C18" s="61"/>
      <c r="D18" s="61"/>
      <c r="E18" s="164"/>
      <c r="F18" s="164"/>
      <c r="G18" s="164"/>
      <c r="H18" s="164"/>
      <c r="I18" s="22"/>
    </row>
    <row r="19" spans="1:9" x14ac:dyDescent="0.25">
      <c r="A19" s="26" t="s">
        <v>2</v>
      </c>
      <c r="B19" s="61" t="s">
        <v>46</v>
      </c>
      <c r="C19" s="61"/>
      <c r="D19" s="61"/>
      <c r="E19" s="164"/>
      <c r="F19" s="164"/>
      <c r="G19" s="164"/>
      <c r="H19" s="164"/>
      <c r="I19" s="22"/>
    </row>
    <row r="20" spans="1:9" ht="15.75" thickBot="1" x14ac:dyDescent="0.3">
      <c r="A20" s="4">
        <f>INDEX('Point Grid'!$C$8:$I$33,MATCH($A$1,'Point Grid'!$A$8:$A$33,0),MATCH(A19,'Point Grid'!$C$7:$I$7,0))</f>
        <v>0.5</v>
      </c>
      <c r="B20" s="61"/>
      <c r="C20" s="61"/>
      <c r="D20" s="61"/>
      <c r="E20" s="141"/>
      <c r="F20" s="141"/>
      <c r="G20" s="17"/>
      <c r="H20" s="17"/>
      <c r="I20" s="22"/>
    </row>
    <row r="21" spans="1:9" ht="15.75" thickBot="1" x14ac:dyDescent="0.3">
      <c r="A21" s="1"/>
      <c r="B21" s="61"/>
      <c r="C21" s="61"/>
      <c r="D21" s="61"/>
      <c r="E21" s="141"/>
      <c r="F21" s="141"/>
      <c r="G21" s="17"/>
      <c r="H21" s="17"/>
      <c r="I21" s="22"/>
    </row>
    <row r="22" spans="1:9" x14ac:dyDescent="0.25">
      <c r="A22" s="21"/>
      <c r="B22" s="17"/>
      <c r="C22" s="17"/>
      <c r="D22" s="17"/>
      <c r="E22" s="17"/>
      <c r="F22" s="17"/>
      <c r="G22" s="17"/>
      <c r="H22" s="17"/>
      <c r="I22" s="22"/>
    </row>
    <row r="23" spans="1:9" x14ac:dyDescent="0.25">
      <c r="A23" s="26" t="s">
        <v>3</v>
      </c>
      <c r="B23" s="17" t="s">
        <v>47</v>
      </c>
      <c r="C23" s="17"/>
      <c r="D23" s="17"/>
      <c r="E23" s="17"/>
      <c r="F23" s="17"/>
      <c r="G23" s="17"/>
      <c r="H23" s="17"/>
      <c r="I23" s="22"/>
    </row>
    <row r="24" spans="1:9" ht="15.75" thickBot="1" x14ac:dyDescent="0.3">
      <c r="A24" s="4">
        <f>INDEX('Point Grid'!$C$8:$I$33,MATCH($A$1,'Point Grid'!$A$8:$A$33,0),MATCH(A23,'Point Grid'!$C$7:$I$7,0))</f>
        <v>1</v>
      </c>
      <c r="B24" s="17"/>
      <c r="C24" s="17"/>
      <c r="D24" s="17"/>
      <c r="E24" s="17"/>
      <c r="F24" s="17"/>
      <c r="G24" s="17"/>
      <c r="H24" s="17"/>
      <c r="I24" s="22"/>
    </row>
    <row r="25" spans="1:9" ht="15.75" thickBot="1" x14ac:dyDescent="0.3">
      <c r="A25" s="1"/>
      <c r="B25" s="17"/>
      <c r="C25" s="17"/>
      <c r="D25" s="17"/>
      <c r="E25" s="17"/>
      <c r="F25" s="17"/>
      <c r="G25" s="17"/>
      <c r="H25" s="17"/>
      <c r="I25" s="22"/>
    </row>
    <row r="26" spans="1:9" ht="15.75" thickBot="1" x14ac:dyDescent="0.3">
      <c r="A26" s="23"/>
      <c r="B26" s="24"/>
      <c r="C26" s="24"/>
      <c r="D26" s="30"/>
      <c r="E26" s="24"/>
      <c r="F26" s="24"/>
      <c r="G26" s="24"/>
      <c r="H26" s="24"/>
      <c r="I26" s="25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21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7" width="9.42578125" style="20" customWidth="1"/>
    <col min="8" max="8" width="12.5703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17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396</v>
      </c>
      <c r="C3" s="17"/>
      <c r="D3" s="17"/>
      <c r="E3" s="17"/>
      <c r="F3" s="17"/>
      <c r="G3" s="17"/>
      <c r="H3" s="17"/>
      <c r="I3" s="22"/>
    </row>
    <row r="4" spans="1:9" ht="15.75" thickBot="1" x14ac:dyDescent="0.3">
      <c r="A4" s="4">
        <f>INDEX('Point Grid'!B:B,MATCH($A$1,'Point Grid'!A:A,0))</f>
        <v>2</v>
      </c>
      <c r="B4" s="17" t="s">
        <v>50</v>
      </c>
      <c r="C4" s="17"/>
      <c r="D4" s="17"/>
      <c r="E4" s="17"/>
      <c r="F4" s="17"/>
      <c r="G4" s="17"/>
      <c r="H4" s="17"/>
      <c r="I4" s="22"/>
    </row>
    <row r="5" spans="1:9" ht="15.75" thickBot="1" x14ac:dyDescent="0.3">
      <c r="A5" s="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1"/>
      <c r="B6" s="100" t="s">
        <v>397</v>
      </c>
      <c r="C6" s="113"/>
      <c r="D6" s="113"/>
      <c r="E6" s="113"/>
      <c r="F6" s="113"/>
      <c r="G6" s="50"/>
      <c r="H6" s="97" t="s">
        <v>297</v>
      </c>
      <c r="I6" s="22"/>
    </row>
    <row r="7" spans="1:9" x14ac:dyDescent="0.25">
      <c r="A7" s="21"/>
      <c r="B7" s="100" t="s">
        <v>398</v>
      </c>
      <c r="C7" s="113"/>
      <c r="D7" s="113"/>
      <c r="E7" s="113"/>
      <c r="F7" s="113"/>
      <c r="G7" s="50"/>
      <c r="H7" s="97" t="s">
        <v>399</v>
      </c>
      <c r="I7" s="22"/>
    </row>
    <row r="8" spans="1:9" x14ac:dyDescent="0.25">
      <c r="A8" s="21"/>
      <c r="B8" s="187" t="s">
        <v>400</v>
      </c>
      <c r="C8" s="188"/>
      <c r="D8" s="188"/>
      <c r="E8" s="188"/>
      <c r="F8" s="113"/>
      <c r="G8" s="187"/>
      <c r="H8" s="189" t="s">
        <v>302</v>
      </c>
      <c r="I8" s="22"/>
    </row>
    <row r="9" spans="1:9" x14ac:dyDescent="0.25">
      <c r="A9" s="21"/>
      <c r="B9" s="187" t="s">
        <v>401</v>
      </c>
      <c r="C9" s="188"/>
      <c r="D9" s="190"/>
      <c r="E9" s="190"/>
      <c r="F9" s="113"/>
      <c r="G9" s="192"/>
      <c r="H9" s="191">
        <v>3</v>
      </c>
      <c r="I9" s="22"/>
    </row>
    <row r="10" spans="1:9" x14ac:dyDescent="0.25">
      <c r="A10" s="21"/>
      <c r="B10" s="187" t="s">
        <v>402</v>
      </c>
      <c r="C10" s="188"/>
      <c r="D10" s="190"/>
      <c r="E10" s="190"/>
      <c r="F10" s="113"/>
      <c r="G10" s="192"/>
      <c r="H10" s="194">
        <v>5000000</v>
      </c>
      <c r="I10" s="22"/>
    </row>
    <row r="11" spans="1:9" x14ac:dyDescent="0.25">
      <c r="A11" s="21"/>
      <c r="B11" s="159"/>
      <c r="C11" s="159"/>
      <c r="D11" s="186"/>
      <c r="E11" s="186"/>
      <c r="F11" s="186"/>
      <c r="G11" s="186"/>
      <c r="H11" s="17"/>
      <c r="I11" s="22"/>
    </row>
    <row r="12" spans="1:9" x14ac:dyDescent="0.25">
      <c r="A12" s="21"/>
      <c r="B12" s="159" t="s">
        <v>403</v>
      </c>
      <c r="C12" s="159"/>
      <c r="D12" s="186"/>
      <c r="E12" s="186"/>
      <c r="F12" s="186"/>
      <c r="G12" s="186"/>
      <c r="H12" s="17"/>
      <c r="I12" s="22"/>
    </row>
    <row r="13" spans="1:9" x14ac:dyDescent="0.25">
      <c r="A13" s="21"/>
      <c r="B13" s="159"/>
      <c r="C13" s="159"/>
      <c r="D13" s="186"/>
      <c r="E13" s="186"/>
      <c r="F13" s="186"/>
      <c r="G13" s="186"/>
      <c r="H13" s="17"/>
      <c r="I13" s="22"/>
    </row>
    <row r="14" spans="1:9" x14ac:dyDescent="0.25">
      <c r="A14" s="21"/>
      <c r="B14" s="63">
        <v>2019</v>
      </c>
      <c r="C14" s="63" t="s">
        <v>327</v>
      </c>
      <c r="D14" s="61"/>
      <c r="E14" s="61"/>
      <c r="F14" s="17"/>
      <c r="G14" s="17"/>
      <c r="H14" s="17"/>
      <c r="I14" s="22"/>
    </row>
    <row r="15" spans="1:9" x14ac:dyDescent="0.25">
      <c r="A15" s="21"/>
      <c r="B15" s="63">
        <v>2020</v>
      </c>
      <c r="C15" s="193" t="s">
        <v>404</v>
      </c>
      <c r="D15" s="61"/>
      <c r="E15" s="61"/>
      <c r="F15" s="17"/>
      <c r="G15" s="17"/>
      <c r="H15" s="17"/>
      <c r="I15" s="22"/>
    </row>
    <row r="16" spans="1:9" x14ac:dyDescent="0.25">
      <c r="A16" s="21"/>
      <c r="B16" s="63">
        <v>2021</v>
      </c>
      <c r="C16" s="63" t="s">
        <v>405</v>
      </c>
      <c r="D16" s="61"/>
      <c r="E16" s="61"/>
      <c r="F16" s="17"/>
      <c r="G16" s="17"/>
      <c r="H16" s="17"/>
      <c r="I16" s="22"/>
    </row>
    <row r="17" spans="1:9" x14ac:dyDescent="0.25">
      <c r="A17" s="21"/>
      <c r="B17" s="143"/>
      <c r="C17" s="143"/>
      <c r="D17" s="61"/>
      <c r="E17" s="61"/>
      <c r="F17" s="17"/>
      <c r="G17" s="17"/>
      <c r="H17" s="17"/>
      <c r="I17" s="22"/>
    </row>
    <row r="18" spans="1:9" x14ac:dyDescent="0.25">
      <c r="A18" s="21"/>
      <c r="B18" s="184" t="s">
        <v>406</v>
      </c>
      <c r="C18" s="184"/>
      <c r="D18" s="184"/>
      <c r="E18" s="184"/>
      <c r="F18" s="17"/>
      <c r="G18" s="17"/>
      <c r="H18" s="17"/>
      <c r="I18" s="22"/>
    </row>
    <row r="19" spans="1:9" x14ac:dyDescent="0.25">
      <c r="A19" s="21"/>
      <c r="B19" s="184"/>
      <c r="C19" s="184"/>
      <c r="D19" s="184"/>
      <c r="E19" s="184"/>
      <c r="F19" s="17"/>
      <c r="G19" s="17"/>
      <c r="H19" s="17"/>
      <c r="I19" s="22"/>
    </row>
    <row r="20" spans="1:9" x14ac:dyDescent="0.25">
      <c r="A20" s="17"/>
      <c r="B20" s="184" t="s">
        <v>407</v>
      </c>
      <c r="C20" s="184"/>
      <c r="D20" s="185"/>
      <c r="E20" s="185"/>
      <c r="F20" s="17"/>
      <c r="G20" s="17"/>
      <c r="H20" s="17"/>
      <c r="I20" s="22"/>
    </row>
    <row r="21" spans="1:9" ht="15.75" thickBot="1" x14ac:dyDescent="0.3">
      <c r="A21" s="23"/>
      <c r="B21" s="24"/>
      <c r="C21" s="24"/>
      <c r="D21" s="24"/>
      <c r="E21" s="24"/>
      <c r="F21" s="24"/>
      <c r="G21" s="24"/>
      <c r="H21" s="24"/>
      <c r="I21" s="25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H6:H9 C14:C1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42"/>
  <sheetViews>
    <sheetView workbookViewId="0">
      <selection activeCell="I7" sqref="I7"/>
    </sheetView>
  </sheetViews>
  <sheetFormatPr defaultColWidth="9.140625" defaultRowHeight="15" x14ac:dyDescent="0.25"/>
  <cols>
    <col min="1" max="1" width="8.7109375" style="20" customWidth="1"/>
    <col min="2" max="2" width="21.5703125" style="20" customWidth="1"/>
    <col min="3" max="3" width="23.28515625" style="20" customWidth="1"/>
    <col min="4" max="5" width="9.42578125" style="20" customWidth="1"/>
    <col min="6" max="6" width="18.140625" style="20" customWidth="1"/>
    <col min="7" max="7" width="3.7109375" style="20" customWidth="1"/>
    <col min="8" max="8" width="9.28515625" style="20" customWidth="1"/>
    <col min="9" max="9" width="10.42578125" style="20" customWidth="1"/>
    <col min="10" max="10" width="10.7109375" style="20" customWidth="1"/>
    <col min="11" max="16384" width="9.140625" style="20"/>
  </cols>
  <sheetData>
    <row r="1" spans="1:9" x14ac:dyDescent="0.25">
      <c r="A1" s="2">
        <v>18</v>
      </c>
      <c r="B1" s="33" t="s">
        <v>12</v>
      </c>
      <c r="C1" s="19"/>
      <c r="D1" s="19"/>
      <c r="E1" s="19"/>
      <c r="F1" s="29"/>
      <c r="G1" s="29"/>
      <c r="H1" s="237" t="s">
        <v>30</v>
      </c>
      <c r="I1" s="238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ht="15.75" x14ac:dyDescent="0.25">
      <c r="A3" s="3" t="s">
        <v>13</v>
      </c>
      <c r="B3" s="17" t="s">
        <v>408</v>
      </c>
      <c r="C3" s="17"/>
      <c r="D3" s="17"/>
      <c r="E3" s="17"/>
      <c r="F3" s="17"/>
      <c r="G3" s="17"/>
      <c r="H3" s="17"/>
      <c r="I3" s="22"/>
    </row>
    <row r="4" spans="1:9" ht="15.75" x14ac:dyDescent="0.25">
      <c r="A4" s="4">
        <f>INDEX('Point Grid'!B:B,MATCH($A$1,'Point Grid'!A:A,0))</f>
        <v>4.75</v>
      </c>
      <c r="B4" s="17" t="s">
        <v>409</v>
      </c>
      <c r="C4" s="17"/>
      <c r="D4" s="17"/>
      <c r="E4" s="17"/>
      <c r="F4" s="17"/>
      <c r="G4" s="17"/>
      <c r="H4" s="17"/>
      <c r="I4" s="22"/>
    </row>
    <row r="5" spans="1:9" x14ac:dyDescent="0.25">
      <c r="A5" s="13"/>
      <c r="B5" s="17"/>
      <c r="C5" s="17"/>
      <c r="D5" s="17"/>
      <c r="E5" s="17"/>
      <c r="F5" s="17"/>
      <c r="G5" s="17"/>
      <c r="H5" s="17"/>
      <c r="I5" s="22"/>
    </row>
    <row r="6" spans="1:9" ht="15.75" customHeight="1" x14ac:dyDescent="0.25">
      <c r="A6" s="21"/>
      <c r="B6" s="50" t="s">
        <v>410</v>
      </c>
      <c r="C6" s="51"/>
      <c r="D6" s="51"/>
      <c r="E6" s="51"/>
      <c r="F6" s="195">
        <v>90000</v>
      </c>
      <c r="G6" s="56"/>
      <c r="H6" s="56"/>
      <c r="I6" s="22"/>
    </row>
    <row r="7" spans="1:9" ht="15.75" customHeight="1" x14ac:dyDescent="0.25">
      <c r="A7" s="21"/>
      <c r="B7" s="50" t="s">
        <v>411</v>
      </c>
      <c r="C7" s="51"/>
      <c r="D7" s="51"/>
      <c r="E7" s="51"/>
      <c r="F7" s="195">
        <v>350000</v>
      </c>
      <c r="G7" s="56"/>
      <c r="H7" s="56"/>
      <c r="I7" s="22"/>
    </row>
    <row r="8" spans="1:9" ht="15.75" customHeight="1" x14ac:dyDescent="0.25">
      <c r="A8" s="21"/>
      <c r="B8" s="50" t="s">
        <v>412</v>
      </c>
      <c r="C8" s="51"/>
      <c r="D8" s="51"/>
      <c r="E8" s="51"/>
      <c r="F8" s="195">
        <v>25000</v>
      </c>
      <c r="G8" s="56"/>
      <c r="H8" s="56"/>
      <c r="I8" s="22"/>
    </row>
    <row r="9" spans="1:9" ht="15.75" customHeight="1" x14ac:dyDescent="0.25">
      <c r="A9" s="21"/>
      <c r="B9" s="50" t="s">
        <v>413</v>
      </c>
      <c r="C9" s="51"/>
      <c r="D9" s="51"/>
      <c r="E9" s="51"/>
      <c r="F9" s="195">
        <v>130000</v>
      </c>
      <c r="G9" s="56"/>
      <c r="H9" s="56"/>
      <c r="I9" s="22"/>
    </row>
    <row r="10" spans="1:9" ht="15.75" customHeight="1" x14ac:dyDescent="0.25">
      <c r="A10" s="21"/>
      <c r="B10" s="50" t="s">
        <v>414</v>
      </c>
      <c r="C10" s="51"/>
      <c r="D10" s="51"/>
      <c r="E10" s="51"/>
      <c r="F10" s="195">
        <v>60000</v>
      </c>
      <c r="G10" s="56"/>
      <c r="H10" s="56"/>
      <c r="I10" s="22"/>
    </row>
    <row r="11" spans="1:9" ht="15.75" x14ac:dyDescent="0.25">
      <c r="A11" s="21"/>
      <c r="B11" s="50" t="s">
        <v>415</v>
      </c>
      <c r="C11" s="51"/>
      <c r="D11" s="51"/>
      <c r="E11" s="51"/>
      <c r="F11" s="195">
        <v>155000</v>
      </c>
      <c r="G11" s="56"/>
      <c r="H11" s="56"/>
      <c r="I11" s="22"/>
    </row>
    <row r="12" spans="1:9" ht="15.75" customHeight="1" x14ac:dyDescent="0.25">
      <c r="A12" s="21"/>
      <c r="B12" s="50" t="s">
        <v>416</v>
      </c>
      <c r="C12" s="51"/>
      <c r="D12" s="51"/>
      <c r="E12" s="51"/>
      <c r="F12" s="195">
        <v>45000</v>
      </c>
      <c r="G12" s="56"/>
      <c r="H12" s="56"/>
      <c r="I12" s="22"/>
    </row>
    <row r="13" spans="1:9" ht="15.75" customHeight="1" x14ac:dyDescent="0.25">
      <c r="A13" s="21"/>
      <c r="B13" s="50" t="s">
        <v>417</v>
      </c>
      <c r="C13" s="51"/>
      <c r="D13" s="51"/>
      <c r="E13" s="51"/>
      <c r="F13" s="195">
        <v>10000</v>
      </c>
      <c r="G13" s="56"/>
      <c r="H13" s="56"/>
      <c r="I13" s="22"/>
    </row>
    <row r="14" spans="1:9" ht="15.75" customHeight="1" x14ac:dyDescent="0.25">
      <c r="A14" s="21"/>
      <c r="B14" s="50" t="s">
        <v>418</v>
      </c>
      <c r="C14" s="51"/>
      <c r="D14" s="51"/>
      <c r="E14" s="51"/>
      <c r="F14" s="195">
        <v>0</v>
      </c>
      <c r="G14" s="56"/>
      <c r="H14" s="56"/>
      <c r="I14" s="22"/>
    </row>
    <row r="15" spans="1:9" x14ac:dyDescent="0.25">
      <c r="A15" s="21"/>
      <c r="B15" s="17"/>
      <c r="C15" s="17"/>
      <c r="D15" s="17"/>
      <c r="E15" s="17"/>
      <c r="F15" s="17"/>
      <c r="G15" s="17"/>
      <c r="H15" s="17"/>
      <c r="I15" s="22"/>
    </row>
    <row r="16" spans="1:9" ht="15.75" customHeight="1" x14ac:dyDescent="0.25">
      <c r="A16" s="21"/>
      <c r="B16" s="17" t="s">
        <v>419</v>
      </c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x14ac:dyDescent="0.25">
      <c r="A18" s="21"/>
      <c r="B18" s="64" t="s">
        <v>420</v>
      </c>
      <c r="C18" s="64" t="s">
        <v>421</v>
      </c>
      <c r="D18" s="17"/>
      <c r="E18" s="17"/>
      <c r="F18" s="17"/>
      <c r="G18" s="17"/>
      <c r="H18" s="17"/>
      <c r="I18" s="22"/>
    </row>
    <row r="19" spans="1:9" ht="15.75" x14ac:dyDescent="0.25">
      <c r="A19" s="21"/>
      <c r="B19" s="64" t="s">
        <v>422</v>
      </c>
      <c r="C19" s="64" t="s">
        <v>423</v>
      </c>
      <c r="D19" s="17"/>
      <c r="E19" s="17"/>
      <c r="F19" s="17"/>
      <c r="G19" s="17"/>
      <c r="H19" s="17"/>
      <c r="I19" s="22"/>
    </row>
    <row r="20" spans="1:9" ht="15.75" x14ac:dyDescent="0.25">
      <c r="A20" s="21"/>
      <c r="B20" s="64" t="s">
        <v>424</v>
      </c>
      <c r="C20" s="64" t="s">
        <v>425</v>
      </c>
      <c r="D20" s="17"/>
      <c r="E20" s="17"/>
      <c r="F20" s="17"/>
      <c r="G20" s="17"/>
      <c r="H20" s="17"/>
      <c r="I20" s="22"/>
    </row>
    <row r="21" spans="1:9" ht="15.75" x14ac:dyDescent="0.25">
      <c r="A21" s="21"/>
      <c r="B21" s="64" t="s">
        <v>426</v>
      </c>
      <c r="C21" s="64" t="s">
        <v>318</v>
      </c>
      <c r="D21" s="17"/>
      <c r="E21" s="17"/>
      <c r="F21" s="17"/>
      <c r="G21" s="17"/>
      <c r="H21" s="17"/>
      <c r="I21" s="22"/>
    </row>
    <row r="22" spans="1:9" x14ac:dyDescent="0.25">
      <c r="A22" s="21"/>
      <c r="B22" s="17"/>
      <c r="C22" s="17"/>
      <c r="D22" s="17"/>
      <c r="E22" s="17"/>
      <c r="F22" s="17"/>
      <c r="G22" s="17"/>
      <c r="H22" s="17"/>
      <c r="I22" s="22"/>
    </row>
    <row r="23" spans="1:9" ht="15.75" x14ac:dyDescent="0.25">
      <c r="A23" s="29"/>
      <c r="B23" s="17" t="s">
        <v>427</v>
      </c>
      <c r="C23" s="17"/>
      <c r="D23" s="17"/>
      <c r="E23" s="17"/>
      <c r="F23" s="17"/>
      <c r="G23" s="17"/>
      <c r="H23" s="17"/>
      <c r="I23" s="22"/>
    </row>
    <row r="24" spans="1:9" ht="15.75" x14ac:dyDescent="0.25">
      <c r="A24" s="29"/>
      <c r="B24" s="17" t="s">
        <v>428</v>
      </c>
      <c r="C24" s="17"/>
      <c r="D24" s="17"/>
      <c r="E24" s="17"/>
      <c r="F24" s="17"/>
      <c r="G24" s="17"/>
      <c r="H24" s="17"/>
      <c r="I24" s="22"/>
    </row>
    <row r="25" spans="1:9" x14ac:dyDescent="0.25">
      <c r="A25" s="29"/>
      <c r="B25" s="17"/>
      <c r="C25" s="17"/>
      <c r="D25" s="17"/>
      <c r="E25" s="17"/>
      <c r="F25" s="17"/>
      <c r="G25" s="17"/>
      <c r="H25" s="17"/>
      <c r="I25" s="22"/>
    </row>
    <row r="26" spans="1:9" x14ac:dyDescent="0.25">
      <c r="A26" s="29"/>
      <c r="B26" s="17"/>
      <c r="C26" s="17"/>
      <c r="D26" s="17"/>
      <c r="E26" s="17"/>
      <c r="F26" s="17"/>
      <c r="G26" s="17"/>
      <c r="H26" s="17"/>
      <c r="I26" s="22"/>
    </row>
    <row r="27" spans="1:9" ht="15.75" x14ac:dyDescent="0.25">
      <c r="A27" s="26" t="s">
        <v>2</v>
      </c>
      <c r="B27" s="17" t="s">
        <v>429</v>
      </c>
      <c r="C27" s="17"/>
      <c r="D27" s="17"/>
      <c r="E27" s="17"/>
      <c r="F27" s="17"/>
      <c r="G27" s="17"/>
      <c r="H27" s="17"/>
      <c r="I27" s="22"/>
    </row>
    <row r="28" spans="1:9" ht="16.5" thickBot="1" x14ac:dyDescent="0.3">
      <c r="A28" s="4">
        <f>INDEX('Point Grid'!$C$8:$I$33,MATCH($A$1,'Point Grid'!$A$8:$A$33,0),MATCH(A27,'Point Grid'!$C$7:$I$7,0))</f>
        <v>2.25</v>
      </c>
      <c r="B28" s="17" t="s">
        <v>430</v>
      </c>
      <c r="C28" s="17"/>
      <c r="D28" s="17"/>
      <c r="E28" s="17"/>
      <c r="F28" s="17"/>
      <c r="G28" s="17"/>
      <c r="H28" s="17"/>
      <c r="I28" s="22"/>
    </row>
    <row r="29" spans="1:9" ht="15.75" thickBot="1" x14ac:dyDescent="0.3">
      <c r="A29" s="1"/>
      <c r="B29" s="17"/>
      <c r="C29" s="17"/>
      <c r="D29" s="17"/>
      <c r="E29" s="17"/>
      <c r="F29" s="17"/>
      <c r="G29" s="17"/>
      <c r="H29" s="17"/>
      <c r="I29" s="22"/>
    </row>
    <row r="30" spans="1:9" x14ac:dyDescent="0.25">
      <c r="A30" s="29"/>
      <c r="B30" s="17"/>
      <c r="C30" s="17"/>
      <c r="D30" s="17"/>
      <c r="E30" s="17"/>
      <c r="F30" s="17"/>
      <c r="G30" s="17"/>
      <c r="H30" s="17"/>
      <c r="I30" s="22"/>
    </row>
    <row r="31" spans="1:9" ht="15.75" x14ac:dyDescent="0.25">
      <c r="A31" s="26" t="s">
        <v>3</v>
      </c>
      <c r="B31" s="17" t="s">
        <v>431</v>
      </c>
      <c r="C31" s="17"/>
      <c r="D31" s="17"/>
      <c r="E31" s="17"/>
      <c r="F31" s="17"/>
      <c r="G31" s="17"/>
      <c r="H31" s="17"/>
      <c r="I31" s="22"/>
    </row>
    <row r="32" spans="1:9" ht="16.5" thickBot="1" x14ac:dyDescent="0.3">
      <c r="A32" s="4">
        <f>INDEX('Point Grid'!$C$8:$I$33,MATCH($A$1,'Point Grid'!$A$8:$A$33,0),MATCH(A31,'Point Grid'!$C$7:$I$7,0))</f>
        <v>1</v>
      </c>
      <c r="B32" s="17" t="s">
        <v>432</v>
      </c>
      <c r="C32" s="17"/>
      <c r="D32" s="17"/>
      <c r="E32" s="17"/>
      <c r="F32" s="17"/>
      <c r="G32" s="17"/>
      <c r="H32" s="17"/>
      <c r="I32" s="22"/>
    </row>
    <row r="33" spans="1:9" ht="15.75" thickBot="1" x14ac:dyDescent="0.3">
      <c r="A33" s="1"/>
      <c r="B33" s="17"/>
      <c r="C33" s="17"/>
      <c r="D33" s="17"/>
      <c r="E33" s="17"/>
      <c r="F33" s="17"/>
      <c r="G33" s="17"/>
      <c r="H33" s="17"/>
      <c r="I33" s="22"/>
    </row>
    <row r="34" spans="1:9" x14ac:dyDescent="0.25">
      <c r="A34" s="29"/>
      <c r="B34" s="17"/>
      <c r="C34" s="17"/>
      <c r="D34" s="17"/>
      <c r="E34" s="17"/>
      <c r="F34" s="17"/>
      <c r="G34" s="17"/>
      <c r="H34" s="17"/>
      <c r="I34" s="22"/>
    </row>
    <row r="35" spans="1:9" ht="15.75" x14ac:dyDescent="0.25">
      <c r="A35" s="26" t="s">
        <v>4</v>
      </c>
      <c r="B35" s="17" t="s">
        <v>433</v>
      </c>
      <c r="C35" s="17"/>
      <c r="D35" s="17"/>
      <c r="E35" s="17"/>
      <c r="F35" s="17"/>
      <c r="G35" s="17"/>
      <c r="H35" s="17"/>
      <c r="I35" s="22"/>
    </row>
    <row r="36" spans="1:9" ht="16.5" thickBot="1" x14ac:dyDescent="0.3">
      <c r="A36" s="4">
        <f>INDEX('Point Grid'!$C$8:$I$33,MATCH($A$1,'Point Grid'!$A$8:$A$33,0),MATCH(A35,'Point Grid'!$C$7:$I$7,0))</f>
        <v>0.5</v>
      </c>
      <c r="B36" s="17" t="s">
        <v>434</v>
      </c>
      <c r="C36" s="17"/>
      <c r="D36" s="17"/>
      <c r="E36" s="17"/>
      <c r="F36" s="17"/>
      <c r="G36" s="17"/>
      <c r="H36" s="17"/>
      <c r="I36" s="22"/>
    </row>
    <row r="37" spans="1:9" ht="15.75" thickBot="1" x14ac:dyDescent="0.3">
      <c r="A37" s="1"/>
      <c r="B37" s="17"/>
      <c r="C37" s="17"/>
      <c r="D37" s="17"/>
      <c r="E37" s="17"/>
      <c r="F37" s="17"/>
      <c r="G37" s="17"/>
      <c r="H37" s="17"/>
      <c r="I37" s="22"/>
    </row>
    <row r="38" spans="1:9" x14ac:dyDescent="0.25">
      <c r="A38" s="29"/>
      <c r="B38" s="17"/>
      <c r="C38" s="17"/>
      <c r="D38" s="17"/>
      <c r="E38" s="17"/>
      <c r="F38" s="17"/>
      <c r="G38" s="17"/>
      <c r="H38" s="17"/>
      <c r="I38" s="22"/>
    </row>
    <row r="39" spans="1:9" ht="15.75" x14ac:dyDescent="0.25">
      <c r="A39" s="26" t="s">
        <v>5</v>
      </c>
      <c r="B39" s="17" t="s">
        <v>435</v>
      </c>
      <c r="C39" s="17"/>
      <c r="D39" s="17"/>
      <c r="E39" s="17"/>
      <c r="F39" s="17"/>
      <c r="G39" s="17"/>
      <c r="H39" s="17"/>
      <c r="I39" s="22"/>
    </row>
    <row r="40" spans="1:9" ht="16.5" thickBot="1" x14ac:dyDescent="0.3">
      <c r="A40" s="4">
        <f>INDEX('Point Grid'!$C$8:$I$33,MATCH($A$1,'Point Grid'!$A$8:$A$33,0),MATCH(A39,'Point Grid'!$C$7:$I$7,0))</f>
        <v>1</v>
      </c>
      <c r="B40" s="17" t="s">
        <v>436</v>
      </c>
      <c r="C40" s="17"/>
      <c r="D40" s="17"/>
      <c r="E40" s="17"/>
      <c r="F40" s="17"/>
      <c r="G40" s="17"/>
      <c r="H40" s="17"/>
      <c r="I40" s="22"/>
    </row>
    <row r="41" spans="1:9" ht="15.75" thickBot="1" x14ac:dyDescent="0.3">
      <c r="A41" s="1"/>
      <c r="B41" s="17"/>
      <c r="C41" s="17"/>
      <c r="D41" s="17"/>
      <c r="E41" s="17"/>
      <c r="F41" s="17"/>
      <c r="G41" s="17"/>
      <c r="H41" s="17"/>
      <c r="I41" s="22"/>
    </row>
    <row r="42" spans="1:9" ht="15.75" thickBot="1" x14ac:dyDescent="0.3">
      <c r="A42" s="30"/>
      <c r="B42" s="30"/>
      <c r="C42" s="30"/>
      <c r="D42" s="30"/>
      <c r="E42" s="30"/>
      <c r="F42" s="30"/>
      <c r="G42" s="30"/>
      <c r="H42" s="30"/>
      <c r="I42" s="55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  <ignoredErrors>
    <ignoredError sqref="C19:C2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42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7.7109375" style="20" customWidth="1"/>
    <col min="3" max="3" width="10.7109375" style="20" customWidth="1"/>
    <col min="4" max="7" width="12.42578125" style="20" customWidth="1"/>
    <col min="8" max="8" width="9.710937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19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440</v>
      </c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2.5</v>
      </c>
      <c r="B4" s="17" t="s">
        <v>477</v>
      </c>
      <c r="C4" s="17"/>
      <c r="D4" s="17"/>
      <c r="E4" s="17"/>
      <c r="F4" s="17"/>
      <c r="G4" s="17"/>
      <c r="H4" s="17"/>
      <c r="I4" s="22"/>
    </row>
    <row r="5" spans="1:9" x14ac:dyDescent="0.25">
      <c r="A5" s="12"/>
      <c r="B5" s="17" t="s">
        <v>50</v>
      </c>
      <c r="C5" s="17"/>
      <c r="D5" s="17"/>
      <c r="E5" s="17"/>
      <c r="F5" s="17"/>
      <c r="G5" s="17"/>
      <c r="H5" s="17"/>
      <c r="I5" s="22"/>
    </row>
    <row r="6" spans="1:9" x14ac:dyDescent="0.25">
      <c r="A6" s="12"/>
      <c r="B6" s="17"/>
      <c r="C6" s="17"/>
      <c r="D6" s="17"/>
      <c r="E6" s="17"/>
      <c r="F6" s="17"/>
      <c r="G6" s="17"/>
      <c r="H6" s="17"/>
      <c r="I6" s="22"/>
    </row>
    <row r="7" spans="1:9" x14ac:dyDescent="0.25">
      <c r="A7" s="13"/>
      <c r="B7" s="149" t="s">
        <v>441</v>
      </c>
      <c r="C7" s="57" t="s">
        <v>442</v>
      </c>
      <c r="D7" s="57">
        <v>2019</v>
      </c>
      <c r="E7" s="57">
        <v>2020</v>
      </c>
      <c r="F7" s="57">
        <v>2021</v>
      </c>
      <c r="G7" s="57">
        <v>2022</v>
      </c>
      <c r="H7" s="17"/>
      <c r="I7" s="22"/>
    </row>
    <row r="8" spans="1:9" x14ac:dyDescent="0.25">
      <c r="A8" s="21"/>
      <c r="B8" s="196" t="s">
        <v>443</v>
      </c>
      <c r="C8" s="57" t="s">
        <v>444</v>
      </c>
      <c r="D8" s="57" t="s">
        <v>445</v>
      </c>
      <c r="E8" s="57" t="s">
        <v>446</v>
      </c>
      <c r="F8" s="57" t="s">
        <v>447</v>
      </c>
      <c r="G8" s="57" t="s">
        <v>448</v>
      </c>
      <c r="H8" s="17"/>
      <c r="I8" s="22"/>
    </row>
    <row r="9" spans="1:9" x14ac:dyDescent="0.25">
      <c r="A9" s="21"/>
      <c r="B9" s="197"/>
      <c r="C9" s="57" t="s">
        <v>303</v>
      </c>
      <c r="D9" s="122">
        <v>1000000</v>
      </c>
      <c r="E9" s="122">
        <v>1100000</v>
      </c>
      <c r="F9" s="122">
        <v>1210000</v>
      </c>
      <c r="G9" s="122">
        <v>1331000</v>
      </c>
      <c r="H9" s="17"/>
      <c r="I9" s="22"/>
    </row>
    <row r="10" spans="1:9" x14ac:dyDescent="0.25">
      <c r="A10" s="21"/>
      <c r="B10" s="198"/>
      <c r="C10" s="57" t="s">
        <v>449</v>
      </c>
      <c r="D10" s="122">
        <v>700000</v>
      </c>
      <c r="E10" s="122">
        <v>770000</v>
      </c>
      <c r="F10" s="122">
        <v>847000</v>
      </c>
      <c r="G10" s="122">
        <v>931700</v>
      </c>
      <c r="H10" s="32"/>
      <c r="I10" s="22"/>
    </row>
    <row r="11" spans="1:9" ht="31.5" customHeight="1" x14ac:dyDescent="0.25">
      <c r="A11" s="21"/>
      <c r="B11" s="196" t="s">
        <v>474</v>
      </c>
      <c r="C11" s="57" t="s">
        <v>444</v>
      </c>
      <c r="D11" s="57" t="s">
        <v>445</v>
      </c>
      <c r="E11" s="57" t="s">
        <v>450</v>
      </c>
      <c r="F11" s="57" t="s">
        <v>451</v>
      </c>
      <c r="G11" s="57" t="s">
        <v>452</v>
      </c>
      <c r="H11" s="56"/>
      <c r="I11" s="22"/>
    </row>
    <row r="12" spans="1:9" x14ac:dyDescent="0.25">
      <c r="A12" s="21"/>
      <c r="B12" s="197" t="s">
        <v>475</v>
      </c>
      <c r="C12" s="57" t="s">
        <v>303</v>
      </c>
      <c r="D12" s="122">
        <v>1000000</v>
      </c>
      <c r="E12" s="122">
        <v>944000</v>
      </c>
      <c r="F12" s="122">
        <v>890400</v>
      </c>
      <c r="G12" s="122">
        <v>919440</v>
      </c>
      <c r="H12" s="56"/>
      <c r="I12" s="22"/>
    </row>
    <row r="13" spans="1:9" x14ac:dyDescent="0.25">
      <c r="A13" s="21"/>
      <c r="B13" s="198" t="s">
        <v>476</v>
      </c>
      <c r="C13" s="57" t="s">
        <v>449</v>
      </c>
      <c r="D13" s="122">
        <v>700000</v>
      </c>
      <c r="E13" s="122">
        <v>714000</v>
      </c>
      <c r="F13" s="122">
        <v>727400</v>
      </c>
      <c r="G13" s="122">
        <v>720140</v>
      </c>
      <c r="H13" s="56"/>
      <c r="I13" s="22"/>
    </row>
    <row r="14" spans="1:9" ht="31.5" customHeight="1" x14ac:dyDescent="0.25">
      <c r="A14" s="21"/>
      <c r="B14" s="196" t="s">
        <v>471</v>
      </c>
      <c r="C14" s="57" t="s">
        <v>444</v>
      </c>
      <c r="D14" s="57" t="s">
        <v>453</v>
      </c>
      <c r="E14" s="57" t="s">
        <v>454</v>
      </c>
      <c r="F14" s="57" t="s">
        <v>455</v>
      </c>
      <c r="G14" s="57" t="s">
        <v>456</v>
      </c>
      <c r="H14" s="56"/>
      <c r="I14" s="22"/>
    </row>
    <row r="15" spans="1:9" x14ac:dyDescent="0.25">
      <c r="A15" s="21"/>
      <c r="B15" s="197" t="s">
        <v>472</v>
      </c>
      <c r="C15" s="57" t="s">
        <v>303</v>
      </c>
      <c r="D15" s="122">
        <v>1000000</v>
      </c>
      <c r="E15" s="122">
        <v>744000</v>
      </c>
      <c r="F15" s="122">
        <v>770400</v>
      </c>
      <c r="G15" s="122">
        <v>799440</v>
      </c>
      <c r="H15" s="56"/>
      <c r="I15" s="22"/>
    </row>
    <row r="16" spans="1:9" x14ac:dyDescent="0.25">
      <c r="A16" s="21"/>
      <c r="B16" s="198" t="s">
        <v>473</v>
      </c>
      <c r="C16" s="57" t="s">
        <v>449</v>
      </c>
      <c r="D16" s="122">
        <v>700000</v>
      </c>
      <c r="E16" s="122">
        <v>764000</v>
      </c>
      <c r="F16" s="122">
        <v>757400</v>
      </c>
      <c r="G16" s="122">
        <v>750140</v>
      </c>
      <c r="H16" s="56"/>
      <c r="I16" s="22"/>
    </row>
    <row r="17" spans="1:9" ht="31.5" customHeight="1" x14ac:dyDescent="0.25">
      <c r="A17" s="21"/>
      <c r="B17" s="196" t="s">
        <v>469</v>
      </c>
      <c r="C17" s="57" t="s">
        <v>444</v>
      </c>
      <c r="D17" s="57" t="s">
        <v>453</v>
      </c>
      <c r="E17" s="57" t="s">
        <v>457</v>
      </c>
      <c r="F17" s="57" t="s">
        <v>458</v>
      </c>
      <c r="G17" s="57" t="s">
        <v>459</v>
      </c>
      <c r="H17" s="56"/>
      <c r="I17" s="22"/>
    </row>
    <row r="18" spans="1:9" x14ac:dyDescent="0.25">
      <c r="A18" s="21"/>
      <c r="B18" s="197" t="s">
        <v>470</v>
      </c>
      <c r="C18" s="57" t="s">
        <v>303</v>
      </c>
      <c r="D18" s="122">
        <v>1000000</v>
      </c>
      <c r="E18" s="122">
        <v>802000</v>
      </c>
      <c r="F18" s="122">
        <v>831700</v>
      </c>
      <c r="G18" s="122">
        <v>864370</v>
      </c>
      <c r="H18" s="56"/>
      <c r="I18" s="22"/>
    </row>
    <row r="19" spans="1:9" x14ac:dyDescent="0.25">
      <c r="A19" s="21"/>
      <c r="B19" s="198"/>
      <c r="C19" s="57" t="s">
        <v>449</v>
      </c>
      <c r="D19" s="122">
        <v>700000</v>
      </c>
      <c r="E19" s="122">
        <v>722000</v>
      </c>
      <c r="F19" s="122">
        <v>718700</v>
      </c>
      <c r="G19" s="122">
        <v>715070</v>
      </c>
      <c r="H19" s="56"/>
      <c r="I19" s="22"/>
    </row>
    <row r="20" spans="1:9" x14ac:dyDescent="0.25">
      <c r="A20" s="21"/>
      <c r="B20" s="144"/>
      <c r="C20" s="95"/>
      <c r="D20" s="95"/>
      <c r="E20" s="95"/>
      <c r="F20" s="95"/>
      <c r="G20" s="95"/>
      <c r="H20" s="56"/>
      <c r="I20" s="22"/>
    </row>
    <row r="21" spans="1:9" x14ac:dyDescent="0.25">
      <c r="A21" s="21"/>
      <c r="B21" s="144" t="s">
        <v>460</v>
      </c>
      <c r="C21" s="95"/>
      <c r="D21" s="95"/>
      <c r="E21" s="95"/>
      <c r="F21" s="95"/>
      <c r="G21" s="95"/>
      <c r="H21" s="56"/>
      <c r="I21" s="22"/>
    </row>
    <row r="22" spans="1:9" x14ac:dyDescent="0.25">
      <c r="A22" s="21"/>
      <c r="B22" s="17"/>
      <c r="C22" s="17"/>
      <c r="D22" s="17"/>
      <c r="E22" s="17"/>
      <c r="F22" s="17"/>
      <c r="G22" s="17"/>
      <c r="H22" s="56"/>
      <c r="I22" s="22"/>
    </row>
    <row r="23" spans="1:9" x14ac:dyDescent="0.25">
      <c r="A23" s="26" t="s">
        <v>2</v>
      </c>
      <c r="B23" s="17" t="s">
        <v>461</v>
      </c>
      <c r="C23" s="17"/>
      <c r="D23" s="17"/>
      <c r="E23" s="17"/>
      <c r="F23" s="17"/>
      <c r="G23" s="17"/>
      <c r="H23" s="56"/>
      <c r="I23" s="22"/>
    </row>
    <row r="24" spans="1:9" ht="15.75" thickBot="1" x14ac:dyDescent="0.3">
      <c r="A24" s="4">
        <f>INDEX('Point Grid'!$C$8:$I$33,MATCH($A$1,'Point Grid'!$A$8:$A$33,0),MATCH(A23,'Point Grid'!$C$7:$I$7,0))</f>
        <v>0.5</v>
      </c>
      <c r="B24" s="17"/>
      <c r="C24" s="17"/>
      <c r="D24" s="17"/>
      <c r="E24" s="17"/>
      <c r="F24" s="17"/>
      <c r="G24" s="17"/>
      <c r="H24" s="56"/>
      <c r="I24" s="22"/>
    </row>
    <row r="25" spans="1:9" ht="15.75" thickBot="1" x14ac:dyDescent="0.3">
      <c r="A25" s="1"/>
      <c r="B25" s="17"/>
      <c r="C25" s="17"/>
      <c r="D25" s="17"/>
      <c r="E25" s="17"/>
      <c r="F25" s="17"/>
      <c r="G25" s="17"/>
      <c r="H25" s="56"/>
      <c r="I25" s="22"/>
    </row>
    <row r="26" spans="1:9" x14ac:dyDescent="0.25">
      <c r="A26" s="29"/>
      <c r="B26" s="17"/>
      <c r="C26" s="17"/>
      <c r="D26" s="17"/>
      <c r="E26" s="17"/>
      <c r="F26" s="17"/>
      <c r="G26" s="17"/>
      <c r="H26" s="109"/>
      <c r="I26" s="22"/>
    </row>
    <row r="27" spans="1:9" x14ac:dyDescent="0.25">
      <c r="A27" s="26" t="s">
        <v>3</v>
      </c>
      <c r="B27" s="17" t="s">
        <v>462</v>
      </c>
      <c r="C27" s="17"/>
      <c r="D27" s="17"/>
      <c r="E27" s="17"/>
      <c r="F27" s="17"/>
      <c r="G27" s="17"/>
      <c r="H27" s="56"/>
      <c r="I27" s="22"/>
    </row>
    <row r="28" spans="1:9" ht="15.75" thickBot="1" x14ac:dyDescent="0.3">
      <c r="A28" s="4">
        <f>INDEX('Point Grid'!$C$8:$I$33,MATCH($A$1,'Point Grid'!$A$8:$A$33,0),MATCH(A27,'Point Grid'!$C$7:$I$7,0))</f>
        <v>0.5</v>
      </c>
      <c r="B28" s="17"/>
      <c r="C28" s="17"/>
      <c r="D28" s="17"/>
      <c r="E28" s="17"/>
      <c r="F28" s="17"/>
      <c r="G28" s="17"/>
      <c r="H28" s="56"/>
      <c r="I28" s="22"/>
    </row>
    <row r="29" spans="1:9" ht="15.75" thickBot="1" x14ac:dyDescent="0.3">
      <c r="A29" s="1"/>
      <c r="B29" s="17"/>
      <c r="C29" s="17"/>
      <c r="D29" s="17"/>
      <c r="E29" s="17"/>
      <c r="F29" s="17"/>
      <c r="G29" s="17"/>
      <c r="H29" s="56"/>
      <c r="I29" s="22"/>
    </row>
    <row r="30" spans="1:9" x14ac:dyDescent="0.25">
      <c r="A30" s="29"/>
      <c r="B30" s="17"/>
      <c r="C30" s="17"/>
      <c r="D30" s="17"/>
      <c r="E30" s="17"/>
      <c r="F30" s="17"/>
      <c r="G30" s="17"/>
      <c r="H30" s="56"/>
      <c r="I30" s="22"/>
    </row>
    <row r="31" spans="1:9" x14ac:dyDescent="0.25">
      <c r="A31" s="26" t="s">
        <v>4</v>
      </c>
      <c r="B31" s="17" t="s">
        <v>463</v>
      </c>
      <c r="C31" s="17"/>
      <c r="D31" s="17"/>
      <c r="E31" s="17"/>
      <c r="F31" s="17"/>
      <c r="G31" s="17"/>
      <c r="H31" s="56"/>
      <c r="I31" s="22"/>
    </row>
    <row r="32" spans="1:9" ht="15.75" thickBot="1" x14ac:dyDescent="0.3">
      <c r="A32" s="4">
        <f>INDEX('Point Grid'!$C$8:$I$33,MATCH($A$1,'Point Grid'!$A$8:$A$33,0),MATCH(A31,'Point Grid'!$C$7:$I$7,0))</f>
        <v>0.5</v>
      </c>
      <c r="B32" s="17" t="s">
        <v>464</v>
      </c>
      <c r="C32" s="17"/>
      <c r="D32" s="17"/>
      <c r="E32" s="17"/>
      <c r="F32" s="17"/>
      <c r="G32" s="17"/>
      <c r="H32" s="56"/>
      <c r="I32" s="22"/>
    </row>
    <row r="33" spans="1:9" ht="15.75" thickBot="1" x14ac:dyDescent="0.3">
      <c r="A33" s="1"/>
      <c r="B33" s="17"/>
      <c r="C33" s="17"/>
      <c r="D33" s="17"/>
      <c r="E33" s="17"/>
      <c r="F33" s="17"/>
      <c r="G33" s="17"/>
      <c r="H33" s="56"/>
      <c r="I33" s="22"/>
    </row>
    <row r="34" spans="1:9" x14ac:dyDescent="0.25">
      <c r="A34" s="29"/>
      <c r="B34" s="17"/>
      <c r="C34" s="17"/>
      <c r="D34" s="17"/>
      <c r="E34" s="17"/>
      <c r="F34" s="17"/>
      <c r="G34" s="17"/>
      <c r="H34" s="56"/>
      <c r="I34" s="22"/>
    </row>
    <row r="35" spans="1:9" x14ac:dyDescent="0.25">
      <c r="A35" s="26" t="s">
        <v>5</v>
      </c>
      <c r="B35" s="17" t="s">
        <v>465</v>
      </c>
      <c r="C35" s="17"/>
      <c r="D35" s="17"/>
      <c r="E35" s="17"/>
      <c r="F35" s="17"/>
      <c r="G35" s="17"/>
      <c r="H35" s="56"/>
      <c r="I35" s="22"/>
    </row>
    <row r="36" spans="1:9" ht="15.75" thickBot="1" x14ac:dyDescent="0.3">
      <c r="A36" s="4">
        <f>INDEX('Point Grid'!$C$8:$I$33,MATCH($A$1,'Point Grid'!$A$8:$A$33,0),MATCH(A35,'Point Grid'!$C$7:$I$7,0))</f>
        <v>0.5</v>
      </c>
      <c r="B36" s="17" t="s">
        <v>466</v>
      </c>
      <c r="C36" s="17"/>
      <c r="D36" s="17"/>
      <c r="E36" s="17"/>
      <c r="F36" s="17"/>
      <c r="G36" s="17"/>
      <c r="H36" s="56"/>
      <c r="I36" s="22"/>
    </row>
    <row r="37" spans="1:9" ht="15.75" thickBot="1" x14ac:dyDescent="0.3">
      <c r="A37" s="1"/>
      <c r="B37" s="17"/>
      <c r="C37" s="17"/>
      <c r="D37" s="17"/>
      <c r="E37" s="17"/>
      <c r="F37" s="17"/>
      <c r="G37" s="17"/>
      <c r="H37" s="56"/>
      <c r="I37" s="22"/>
    </row>
    <row r="38" spans="1:9" x14ac:dyDescent="0.25">
      <c r="A38" s="29"/>
      <c r="B38" s="17"/>
      <c r="C38" s="17"/>
      <c r="D38" s="17"/>
      <c r="E38" s="17"/>
      <c r="F38" s="17"/>
      <c r="G38" s="17"/>
      <c r="H38" s="56"/>
      <c r="I38" s="22"/>
    </row>
    <row r="39" spans="1:9" x14ac:dyDescent="0.25">
      <c r="A39" s="26" t="s">
        <v>6</v>
      </c>
      <c r="B39" s="17" t="s">
        <v>467</v>
      </c>
      <c r="C39" s="17"/>
      <c r="D39" s="17"/>
      <c r="E39" s="17"/>
      <c r="F39" s="17"/>
      <c r="G39" s="17"/>
      <c r="H39" s="17"/>
      <c r="I39" s="22"/>
    </row>
    <row r="40" spans="1:9" ht="15.75" thickBot="1" x14ac:dyDescent="0.3">
      <c r="A40" s="4">
        <f>INDEX('Point Grid'!$C$8:$I$33,MATCH($A$1,'Point Grid'!$A$8:$A$33,0),MATCH(A39,'Point Grid'!$C$7:$I$7,0))</f>
        <v>0.5</v>
      </c>
      <c r="B40" s="17" t="s">
        <v>468</v>
      </c>
      <c r="C40" s="17"/>
      <c r="D40" s="17"/>
      <c r="E40" s="17"/>
      <c r="F40" s="17"/>
      <c r="G40" s="17"/>
      <c r="H40" s="17"/>
      <c r="I40" s="22"/>
    </row>
    <row r="41" spans="1:9" ht="15.75" thickBot="1" x14ac:dyDescent="0.3">
      <c r="A41" s="1"/>
      <c r="B41" s="17"/>
      <c r="C41" s="17"/>
      <c r="D41" s="17"/>
      <c r="E41" s="17"/>
      <c r="F41" s="17"/>
      <c r="G41" s="17"/>
      <c r="H41" s="17"/>
      <c r="I41" s="22"/>
    </row>
    <row r="42" spans="1:9" ht="15.75" thickBot="1" x14ac:dyDescent="0.3">
      <c r="A42" s="23"/>
      <c r="B42" s="24"/>
      <c r="C42" s="24"/>
      <c r="D42" s="24"/>
      <c r="E42" s="24"/>
      <c r="F42" s="24"/>
      <c r="G42" s="24"/>
      <c r="H42" s="24"/>
      <c r="I42" s="25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C8:G1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56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4" width="9.42578125" style="20" customWidth="1"/>
    <col min="5" max="5" width="12" style="20" customWidth="1"/>
    <col min="6" max="7" width="10.85546875" style="20" customWidth="1"/>
    <col min="8" max="8" width="8.85546875" style="20" customWidth="1"/>
    <col min="9" max="9" width="10" style="20" customWidth="1"/>
    <col min="10" max="10" width="10.7109375" style="20" customWidth="1"/>
    <col min="11" max="16384" width="9.140625" style="20"/>
  </cols>
  <sheetData>
    <row r="1" spans="1:9" x14ac:dyDescent="0.25">
      <c r="A1" s="2">
        <v>20</v>
      </c>
      <c r="B1" s="33" t="s">
        <v>12</v>
      </c>
      <c r="C1" s="19"/>
      <c r="D1" s="19"/>
      <c r="E1" s="19"/>
      <c r="F1" s="19"/>
      <c r="G1" s="19"/>
      <c r="H1" s="239" t="s">
        <v>30</v>
      </c>
      <c r="I1" s="240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210</v>
      </c>
      <c r="C3" s="17"/>
      <c r="D3" s="17"/>
      <c r="E3" s="17"/>
      <c r="F3" s="17"/>
      <c r="G3" s="17"/>
      <c r="H3" s="17"/>
      <c r="I3" s="22"/>
    </row>
    <row r="4" spans="1:9" ht="15.75" thickBot="1" x14ac:dyDescent="0.3">
      <c r="A4" s="4">
        <f>INDEX('Point Grid'!B:B,MATCH($A$1,'Point Grid'!A:A,0))</f>
        <v>3</v>
      </c>
      <c r="B4" s="17" t="s">
        <v>221</v>
      </c>
      <c r="C4" s="17"/>
      <c r="D4" s="17"/>
      <c r="E4" s="17"/>
      <c r="F4" s="17"/>
      <c r="G4" s="17"/>
      <c r="H4" s="17"/>
      <c r="I4" s="22"/>
    </row>
    <row r="5" spans="1:9" ht="15.75" thickBot="1" x14ac:dyDescent="0.3">
      <c r="A5" s="1"/>
      <c r="B5" s="29" t="s">
        <v>222</v>
      </c>
      <c r="C5" s="17"/>
      <c r="D5" s="17"/>
      <c r="E5" s="17"/>
      <c r="F5" s="17"/>
      <c r="G5" s="17"/>
      <c r="H5" s="17"/>
      <c r="I5" s="22"/>
    </row>
    <row r="6" spans="1:9" x14ac:dyDescent="0.25">
      <c r="A6" s="21"/>
      <c r="B6" s="29"/>
      <c r="C6" s="17"/>
      <c r="D6" s="17"/>
      <c r="E6" s="17"/>
      <c r="F6" s="17"/>
      <c r="G6" s="17"/>
      <c r="H6" s="17"/>
      <c r="I6" s="22"/>
    </row>
    <row r="7" spans="1:9" x14ac:dyDescent="0.25">
      <c r="A7" s="21"/>
      <c r="B7" s="17" t="s">
        <v>211</v>
      </c>
      <c r="C7" s="17"/>
      <c r="D7" s="17"/>
      <c r="E7" s="17"/>
      <c r="F7" s="17"/>
      <c r="G7" s="17"/>
      <c r="H7" s="17"/>
      <c r="I7" s="22"/>
    </row>
    <row r="8" spans="1:9" x14ac:dyDescent="0.25">
      <c r="A8" s="21"/>
      <c r="B8" s="17" t="s">
        <v>223</v>
      </c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17" t="s">
        <v>224</v>
      </c>
      <c r="C9" s="18"/>
      <c r="D9" s="18"/>
      <c r="E9" s="18"/>
      <c r="F9" s="18"/>
      <c r="G9" s="18"/>
      <c r="H9" s="17"/>
      <c r="I9" s="22"/>
    </row>
    <row r="10" spans="1:9" x14ac:dyDescent="0.25">
      <c r="A10" s="21"/>
      <c r="B10" s="17" t="s">
        <v>225</v>
      </c>
      <c r="C10" s="18"/>
      <c r="D10" s="18"/>
      <c r="E10" s="18"/>
      <c r="F10" s="18"/>
      <c r="G10" s="18"/>
      <c r="H10" s="17"/>
      <c r="I10" s="22"/>
    </row>
    <row r="11" spans="1:9" x14ac:dyDescent="0.25">
      <c r="A11" s="21"/>
      <c r="B11" s="17"/>
      <c r="C11" s="18"/>
      <c r="D11" s="18"/>
      <c r="E11" s="18"/>
      <c r="F11" s="18"/>
      <c r="G11" s="18"/>
      <c r="H11" s="17"/>
      <c r="I11" s="22"/>
    </row>
    <row r="12" spans="1:9" x14ac:dyDescent="0.25">
      <c r="A12" s="21"/>
      <c r="B12" s="17" t="s">
        <v>212</v>
      </c>
      <c r="C12" s="18"/>
      <c r="D12" s="18"/>
      <c r="E12" s="18"/>
      <c r="F12" s="18"/>
      <c r="G12" s="18"/>
      <c r="H12" s="17"/>
      <c r="I12" s="22"/>
    </row>
    <row r="13" spans="1:9" x14ac:dyDescent="0.25">
      <c r="A13" s="21"/>
      <c r="B13" s="17"/>
      <c r="C13" s="18"/>
      <c r="D13" s="18"/>
      <c r="E13" s="18"/>
      <c r="F13" s="18"/>
      <c r="G13" s="18"/>
      <c r="H13" s="17"/>
      <c r="I13" s="22"/>
    </row>
    <row r="14" spans="1:9" x14ac:dyDescent="0.25">
      <c r="A14" s="21"/>
      <c r="B14" s="18" t="s">
        <v>439</v>
      </c>
      <c r="C14" s="18"/>
      <c r="D14" s="18"/>
      <c r="E14" s="18"/>
      <c r="F14" s="18"/>
      <c r="G14" s="18"/>
      <c r="H14" s="17"/>
      <c r="I14" s="22"/>
    </row>
    <row r="15" spans="1:9" x14ac:dyDescent="0.25">
      <c r="A15" s="21"/>
      <c r="B15" s="18" t="s">
        <v>438</v>
      </c>
      <c r="C15" s="18"/>
      <c r="D15" s="18"/>
      <c r="E15" s="18"/>
      <c r="F15" s="18"/>
      <c r="G15" s="18"/>
      <c r="H15" s="17"/>
      <c r="I15" s="22"/>
    </row>
    <row r="16" spans="1:9" x14ac:dyDescent="0.25">
      <c r="A16" s="21"/>
      <c r="B16" s="18" t="s">
        <v>437</v>
      </c>
      <c r="C16" s="18"/>
      <c r="D16" s="18"/>
      <c r="E16" s="18"/>
      <c r="F16" s="18"/>
      <c r="G16" s="18"/>
      <c r="H16" s="17"/>
      <c r="I16" s="22"/>
    </row>
    <row r="17" spans="1:26" x14ac:dyDescent="0.25">
      <c r="A17" s="21"/>
      <c r="B17" s="17" t="s">
        <v>226</v>
      </c>
      <c r="C17" s="17"/>
      <c r="D17" s="17"/>
      <c r="E17" s="17"/>
      <c r="F17" s="17"/>
      <c r="G17" s="17"/>
      <c r="H17" s="17"/>
      <c r="I17" s="22"/>
    </row>
    <row r="18" spans="1:26" x14ac:dyDescent="0.25">
      <c r="A18" s="21"/>
      <c r="B18" s="17" t="s">
        <v>227</v>
      </c>
      <c r="C18" s="17"/>
      <c r="D18" s="17"/>
      <c r="E18" s="17"/>
      <c r="F18" s="17"/>
      <c r="G18" s="17"/>
      <c r="H18" s="17"/>
      <c r="I18" s="22"/>
    </row>
    <row r="19" spans="1:26" x14ac:dyDescent="0.25">
      <c r="A19" s="21"/>
      <c r="B19" s="17" t="s">
        <v>228</v>
      </c>
      <c r="C19" s="17"/>
      <c r="D19" s="17"/>
      <c r="E19" s="17"/>
      <c r="F19" s="17"/>
      <c r="G19" s="17"/>
      <c r="H19" s="17"/>
      <c r="I19" s="2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x14ac:dyDescent="0.25">
      <c r="A20" s="21"/>
      <c r="B20" s="17"/>
      <c r="C20" s="17"/>
      <c r="D20" s="17"/>
      <c r="E20" s="17"/>
      <c r="F20" s="17"/>
      <c r="G20" s="17"/>
      <c r="H20" s="17"/>
      <c r="I20" s="2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25">
      <c r="A21" s="21"/>
      <c r="B21" s="17" t="s">
        <v>213</v>
      </c>
      <c r="C21" s="17"/>
      <c r="D21" s="17"/>
      <c r="E21" s="17"/>
      <c r="F21" s="17"/>
      <c r="G21" s="17"/>
      <c r="H21" s="17"/>
      <c r="I21" s="2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x14ac:dyDescent="0.25">
      <c r="A22" s="21"/>
      <c r="B22" s="17" t="s">
        <v>229</v>
      </c>
      <c r="C22" s="17"/>
      <c r="D22" s="17"/>
      <c r="E22" s="17"/>
      <c r="F22" s="17"/>
      <c r="G22" s="17"/>
      <c r="H22" s="17"/>
      <c r="I22" s="22"/>
      <c r="L22" s="27"/>
      <c r="M22" s="60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x14ac:dyDescent="0.25">
      <c r="A23" s="21"/>
      <c r="B23" s="17" t="s">
        <v>230</v>
      </c>
      <c r="C23" s="17"/>
      <c r="D23" s="17"/>
      <c r="E23" s="17"/>
      <c r="F23" s="17"/>
      <c r="G23" s="17"/>
      <c r="H23" s="17"/>
      <c r="I23" s="22"/>
      <c r="L23" s="27"/>
      <c r="M23" s="60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x14ac:dyDescent="0.25">
      <c r="A24" s="21"/>
      <c r="B24" s="17" t="s">
        <v>231</v>
      </c>
      <c r="C24" s="17"/>
      <c r="D24" s="17"/>
      <c r="E24" s="17"/>
      <c r="F24" s="17"/>
      <c r="G24" s="17"/>
      <c r="H24" s="17"/>
      <c r="I24" s="22"/>
      <c r="L24" s="27"/>
      <c r="M24" s="60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x14ac:dyDescent="0.25">
      <c r="A25" s="21"/>
      <c r="B25" s="17" t="s">
        <v>232</v>
      </c>
      <c r="C25" s="17"/>
      <c r="D25" s="17"/>
      <c r="E25" s="17"/>
      <c r="F25" s="17"/>
      <c r="G25" s="17"/>
      <c r="H25" s="17"/>
      <c r="I25" s="22"/>
      <c r="L25" s="27"/>
      <c r="M25" s="60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x14ac:dyDescent="0.25">
      <c r="A26" s="21"/>
      <c r="B26" s="17" t="s">
        <v>233</v>
      </c>
      <c r="C26" s="17"/>
      <c r="D26" s="17"/>
      <c r="E26" s="17"/>
      <c r="F26" s="17"/>
      <c r="G26" s="17"/>
      <c r="H26" s="17"/>
      <c r="I26" s="22"/>
      <c r="L26" s="27"/>
      <c r="M26" s="60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x14ac:dyDescent="0.25">
      <c r="A27" s="21"/>
      <c r="B27" s="17"/>
      <c r="C27" s="17"/>
      <c r="D27" s="17"/>
      <c r="E27" s="17"/>
      <c r="F27" s="17"/>
      <c r="G27" s="17"/>
      <c r="H27" s="17"/>
      <c r="I27" s="22"/>
      <c r="L27" s="27"/>
      <c r="M27" s="60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25">
      <c r="A28" s="21"/>
      <c r="B28" s="17" t="s">
        <v>214</v>
      </c>
      <c r="C28" s="17"/>
      <c r="D28" s="17"/>
      <c r="E28" s="17"/>
      <c r="F28" s="17"/>
      <c r="G28" s="17"/>
      <c r="H28" s="17"/>
      <c r="I28" s="22"/>
      <c r="L28" s="27"/>
      <c r="M28" s="60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25">
      <c r="A29" s="21"/>
      <c r="B29" s="17" t="s">
        <v>234</v>
      </c>
      <c r="C29" s="17"/>
      <c r="D29" s="17"/>
      <c r="E29" s="17"/>
      <c r="F29" s="17"/>
      <c r="G29" s="17"/>
      <c r="H29" s="17"/>
      <c r="I29" s="22"/>
      <c r="L29" s="27"/>
      <c r="M29" s="60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x14ac:dyDescent="0.25">
      <c r="A30" s="21"/>
      <c r="B30" s="17" t="s">
        <v>235</v>
      </c>
      <c r="C30" s="17"/>
      <c r="D30" s="17"/>
      <c r="E30" s="17"/>
      <c r="F30" s="17"/>
      <c r="G30" s="17"/>
      <c r="H30" s="17"/>
      <c r="I30" s="22"/>
      <c r="L30" s="27"/>
      <c r="M30" s="60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x14ac:dyDescent="0.25">
      <c r="A31" s="21"/>
      <c r="B31" s="17" t="s">
        <v>236</v>
      </c>
      <c r="C31" s="17"/>
      <c r="D31" s="17"/>
      <c r="E31" s="17"/>
      <c r="F31" s="17"/>
      <c r="G31" s="17"/>
      <c r="H31" s="17"/>
      <c r="I31" s="22"/>
      <c r="L31" s="27"/>
      <c r="M31" s="60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x14ac:dyDescent="0.25">
      <c r="A32" s="21"/>
      <c r="B32" s="17" t="s">
        <v>237</v>
      </c>
      <c r="C32" s="17"/>
      <c r="D32" s="17"/>
      <c r="E32" s="17"/>
      <c r="F32" s="17"/>
      <c r="G32" s="17"/>
      <c r="H32" s="17"/>
      <c r="I32" s="22"/>
      <c r="L32" s="27"/>
      <c r="M32" s="60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x14ac:dyDescent="0.25">
      <c r="A33" s="21"/>
      <c r="B33" s="17" t="s">
        <v>238</v>
      </c>
      <c r="C33" s="17"/>
      <c r="D33" s="17"/>
      <c r="E33" s="17"/>
      <c r="F33" s="17"/>
      <c r="G33" s="17"/>
      <c r="H33" s="17"/>
      <c r="I33" s="22"/>
      <c r="L33" s="27"/>
      <c r="M33" s="60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x14ac:dyDescent="0.25">
      <c r="A34" s="21"/>
      <c r="B34" s="17"/>
      <c r="C34" s="17"/>
      <c r="D34" s="17"/>
      <c r="E34" s="17"/>
      <c r="F34" s="17"/>
      <c r="G34" s="17"/>
      <c r="H34" s="17"/>
      <c r="I34" s="22"/>
      <c r="L34" s="27"/>
      <c r="M34" s="60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x14ac:dyDescent="0.25">
      <c r="A35" s="21"/>
      <c r="B35" s="17" t="s">
        <v>215</v>
      </c>
      <c r="C35" s="17"/>
      <c r="D35" s="17"/>
      <c r="E35" s="17"/>
      <c r="F35" s="17"/>
      <c r="G35" s="17"/>
      <c r="H35" s="17"/>
      <c r="I35" s="22"/>
      <c r="L35" s="27"/>
      <c r="M35" s="60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x14ac:dyDescent="0.25">
      <c r="A36" s="21"/>
      <c r="B36" s="17" t="s">
        <v>239</v>
      </c>
      <c r="C36" s="17"/>
      <c r="D36" s="17"/>
      <c r="E36" s="17"/>
      <c r="F36" s="17"/>
      <c r="G36" s="17"/>
      <c r="H36" s="17"/>
      <c r="I36" s="22"/>
      <c r="L36" s="27"/>
      <c r="M36" s="60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x14ac:dyDescent="0.25">
      <c r="A37" s="21"/>
      <c r="B37" s="17" t="s">
        <v>240</v>
      </c>
      <c r="C37" s="17"/>
      <c r="D37" s="17"/>
      <c r="E37" s="17"/>
      <c r="F37" s="17"/>
      <c r="G37" s="17"/>
      <c r="H37" s="17"/>
      <c r="I37" s="22"/>
      <c r="L37" s="27"/>
      <c r="M37" s="60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x14ac:dyDescent="0.25">
      <c r="A38" s="21"/>
      <c r="B38" s="17" t="s">
        <v>241</v>
      </c>
      <c r="C38" s="17"/>
      <c r="D38" s="17"/>
      <c r="E38" s="17"/>
      <c r="F38" s="17"/>
      <c r="G38" s="17"/>
      <c r="H38" s="17"/>
      <c r="I38" s="22"/>
      <c r="L38" s="27"/>
      <c r="M38" s="60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x14ac:dyDescent="0.25">
      <c r="A39" s="21"/>
      <c r="B39" s="18" t="s">
        <v>242</v>
      </c>
      <c r="C39" s="18"/>
      <c r="D39" s="106"/>
      <c r="E39" s="106"/>
      <c r="F39" s="106"/>
      <c r="G39" s="106"/>
      <c r="H39" s="17"/>
      <c r="I39" s="2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x14ac:dyDescent="0.25">
      <c r="A40" s="21"/>
      <c r="B40" s="18"/>
      <c r="C40" s="18"/>
      <c r="D40" s="108"/>
      <c r="E40" s="108"/>
      <c r="F40" s="67"/>
      <c r="G40" s="67"/>
      <c r="H40" s="17"/>
      <c r="I40" s="2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x14ac:dyDescent="0.25">
      <c r="A41" s="21"/>
      <c r="B41" s="18" t="s">
        <v>216</v>
      </c>
      <c r="C41" s="18"/>
      <c r="D41" s="108"/>
      <c r="E41" s="108"/>
      <c r="F41" s="67"/>
      <c r="G41" s="67"/>
      <c r="H41" s="17"/>
      <c r="I41" s="2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x14ac:dyDescent="0.25">
      <c r="A42" s="21"/>
      <c r="B42" s="17" t="s">
        <v>243</v>
      </c>
      <c r="C42" s="17"/>
      <c r="D42" s="17"/>
      <c r="E42" s="17"/>
      <c r="F42" s="17"/>
      <c r="G42" s="17"/>
      <c r="H42" s="17"/>
      <c r="I42" s="2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x14ac:dyDescent="0.25">
      <c r="A43" s="21"/>
      <c r="B43" s="17" t="s">
        <v>244</v>
      </c>
      <c r="C43" s="17"/>
      <c r="D43" s="17"/>
      <c r="E43" s="17"/>
      <c r="F43" s="17"/>
      <c r="G43" s="17"/>
      <c r="H43" s="17"/>
      <c r="I43" s="2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x14ac:dyDescent="0.25">
      <c r="A44" s="21"/>
      <c r="B44" s="17"/>
      <c r="C44" s="17"/>
      <c r="D44" s="17"/>
      <c r="E44" s="17"/>
      <c r="F44" s="17"/>
      <c r="G44" s="17"/>
      <c r="H44" s="17"/>
      <c r="I44" s="2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x14ac:dyDescent="0.25">
      <c r="A45" s="21"/>
      <c r="B45" s="17" t="s">
        <v>217</v>
      </c>
      <c r="C45" s="17"/>
      <c r="D45" s="17"/>
      <c r="E45" s="17"/>
      <c r="F45" s="17"/>
      <c r="G45" s="17"/>
      <c r="H45" s="17"/>
      <c r="I45" s="2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25">
      <c r="A46" s="21"/>
      <c r="B46" s="17" t="s">
        <v>218</v>
      </c>
      <c r="C46" s="17"/>
      <c r="D46" s="17"/>
      <c r="E46" s="17"/>
      <c r="F46" s="17"/>
      <c r="G46" s="17"/>
      <c r="H46" s="17"/>
      <c r="I46" s="2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25">
      <c r="A47" s="21"/>
      <c r="B47" s="17"/>
      <c r="C47" s="17"/>
      <c r="D47" s="17"/>
      <c r="E47" s="17"/>
      <c r="F47" s="17"/>
      <c r="G47" s="17"/>
      <c r="H47" s="17"/>
      <c r="I47" s="2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A48" s="21"/>
      <c r="B48" s="17" t="s">
        <v>219</v>
      </c>
      <c r="C48" s="17"/>
      <c r="D48" s="17"/>
      <c r="E48" s="17"/>
      <c r="F48" s="17"/>
      <c r="G48" s="17"/>
      <c r="H48" s="17"/>
      <c r="I48" s="2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x14ac:dyDescent="0.25">
      <c r="A49" s="21"/>
      <c r="B49" s="17" t="s">
        <v>248</v>
      </c>
      <c r="C49" s="17"/>
      <c r="D49" s="17"/>
      <c r="E49" s="17"/>
      <c r="F49" s="32"/>
      <c r="G49" s="32"/>
      <c r="H49" s="95"/>
      <c r="I49" s="2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x14ac:dyDescent="0.25">
      <c r="A50" s="21"/>
      <c r="B50" s="17" t="s">
        <v>249</v>
      </c>
      <c r="C50" s="17"/>
      <c r="D50" s="17"/>
      <c r="E50" s="17"/>
      <c r="F50" s="32"/>
      <c r="G50" s="32"/>
      <c r="H50" s="95"/>
      <c r="I50" s="2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x14ac:dyDescent="0.25">
      <c r="A51" s="21"/>
      <c r="B51" s="17"/>
      <c r="C51" s="17"/>
      <c r="D51" s="17"/>
      <c r="E51" s="17"/>
      <c r="F51" s="32"/>
      <c r="G51" s="32"/>
      <c r="H51" s="95"/>
      <c r="I51" s="2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x14ac:dyDescent="0.25">
      <c r="A52" s="21"/>
      <c r="B52" s="17" t="s">
        <v>220</v>
      </c>
      <c r="C52" s="17"/>
      <c r="D52" s="17"/>
      <c r="E52" s="17"/>
      <c r="F52" s="32"/>
      <c r="G52" s="32"/>
      <c r="H52" s="95"/>
      <c r="I52" s="2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x14ac:dyDescent="0.25">
      <c r="A53" s="21"/>
      <c r="B53" s="17" t="s">
        <v>246</v>
      </c>
      <c r="C53" s="17"/>
      <c r="D53" s="17"/>
      <c r="E53" s="17"/>
      <c r="F53" s="17"/>
      <c r="G53" s="17"/>
      <c r="H53" s="107"/>
      <c r="I53" s="2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x14ac:dyDescent="0.25">
      <c r="A54" s="21"/>
      <c r="B54" s="17" t="s">
        <v>247</v>
      </c>
      <c r="C54" s="17"/>
      <c r="D54" s="17"/>
      <c r="E54" s="17"/>
      <c r="F54" s="17"/>
      <c r="G54" s="17"/>
      <c r="H54" s="107"/>
      <c r="I54" s="2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x14ac:dyDescent="0.25">
      <c r="A55" s="21"/>
      <c r="B55" s="17" t="s">
        <v>245</v>
      </c>
      <c r="C55" s="17"/>
      <c r="D55" s="17"/>
      <c r="E55" s="17"/>
      <c r="F55" s="17"/>
      <c r="G55" s="17"/>
      <c r="H55" s="107"/>
      <c r="I55" s="22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thickBot="1" x14ac:dyDescent="0.3">
      <c r="A56" s="23"/>
      <c r="B56" s="24"/>
      <c r="C56" s="24"/>
      <c r="D56" s="24"/>
      <c r="E56" s="24"/>
      <c r="F56" s="24"/>
      <c r="G56" s="24"/>
      <c r="H56" s="24"/>
      <c r="I56" s="25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49"/>
  <sheetViews>
    <sheetView workbookViewId="0">
      <selection activeCell="L20" sqref="L20"/>
    </sheetView>
  </sheetViews>
  <sheetFormatPr defaultColWidth="9.140625" defaultRowHeight="15" x14ac:dyDescent="0.25"/>
  <cols>
    <col min="1" max="1" width="8.7109375" style="20" customWidth="1"/>
    <col min="2" max="2" width="13.5703125" style="20" customWidth="1"/>
    <col min="3" max="4" width="9" style="20" customWidth="1"/>
    <col min="5" max="5" width="9.28515625" style="20" customWidth="1"/>
    <col min="6" max="6" width="9.42578125" style="20" customWidth="1"/>
    <col min="7" max="7" width="13.28515625" style="20" customWidth="1"/>
    <col min="8" max="8" width="11.5703125" style="20" customWidth="1"/>
    <col min="9" max="9" width="9.42578125" style="20" customWidth="1"/>
    <col min="10" max="10" width="10.7109375" style="20" customWidth="1"/>
    <col min="11" max="16384" width="9.140625" style="20"/>
  </cols>
  <sheetData>
    <row r="1" spans="1:9" x14ac:dyDescent="0.25">
      <c r="A1" s="2">
        <v>21</v>
      </c>
      <c r="B1" s="33" t="s">
        <v>12</v>
      </c>
      <c r="C1" s="19"/>
      <c r="D1" s="19"/>
      <c r="E1" s="19"/>
      <c r="F1" s="29"/>
      <c r="G1" s="19"/>
      <c r="H1" s="221" t="s">
        <v>30</v>
      </c>
      <c r="I1" s="223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 t="s">
        <v>179</v>
      </c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3.5</v>
      </c>
      <c r="B4" s="17" t="s">
        <v>48</v>
      </c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 t="s">
        <v>49</v>
      </c>
      <c r="C5" s="17"/>
      <c r="D5" s="17"/>
      <c r="E5" s="17"/>
      <c r="F5" s="17"/>
      <c r="G5" s="17"/>
      <c r="H5" s="17"/>
      <c r="I5" s="22"/>
    </row>
    <row r="6" spans="1:9" x14ac:dyDescent="0.25">
      <c r="A6" s="21"/>
      <c r="B6" s="17"/>
      <c r="C6" s="17"/>
      <c r="D6" s="17"/>
      <c r="E6" s="17"/>
      <c r="F6" s="17"/>
      <c r="G6" s="17"/>
      <c r="H6" s="17"/>
      <c r="I6" s="22"/>
    </row>
    <row r="7" spans="1:9" x14ac:dyDescent="0.25">
      <c r="A7" s="21"/>
      <c r="B7" s="96" t="s">
        <v>180</v>
      </c>
      <c r="C7" s="17"/>
      <c r="D7" s="17"/>
      <c r="E7" s="17"/>
      <c r="F7" s="17"/>
      <c r="G7" s="17"/>
      <c r="H7" s="17"/>
      <c r="I7" s="22"/>
    </row>
    <row r="8" spans="1:9" x14ac:dyDescent="0.25">
      <c r="A8" s="21"/>
      <c r="B8" s="50"/>
      <c r="C8" s="51"/>
      <c r="D8" s="51"/>
      <c r="E8" s="51"/>
      <c r="F8" s="51"/>
      <c r="G8" s="57" t="s">
        <v>38</v>
      </c>
      <c r="H8" s="97" t="s">
        <v>39</v>
      </c>
      <c r="I8" s="22"/>
    </row>
    <row r="9" spans="1:9" x14ac:dyDescent="0.25">
      <c r="A9" s="21"/>
      <c r="B9" s="100" t="s">
        <v>37</v>
      </c>
      <c r="C9" s="113"/>
      <c r="D9" s="113"/>
      <c r="E9" s="113"/>
      <c r="F9" s="113"/>
      <c r="G9" s="101">
        <v>10000</v>
      </c>
      <c r="H9" s="103">
        <v>8000</v>
      </c>
      <c r="I9" s="22"/>
    </row>
    <row r="10" spans="1:9" x14ac:dyDescent="0.25">
      <c r="A10" s="21"/>
      <c r="B10" s="100" t="s">
        <v>181</v>
      </c>
      <c r="C10" s="113"/>
      <c r="D10" s="113"/>
      <c r="E10" s="113"/>
      <c r="F10" s="113"/>
      <c r="G10" s="101">
        <v>45000</v>
      </c>
      <c r="H10" s="103">
        <v>50000</v>
      </c>
      <c r="I10" s="22"/>
    </row>
    <row r="11" spans="1:9" x14ac:dyDescent="0.25">
      <c r="A11" s="21"/>
      <c r="B11" s="100" t="s">
        <v>182</v>
      </c>
      <c r="C11" s="113"/>
      <c r="D11" s="113"/>
      <c r="E11" s="113"/>
      <c r="F11" s="113"/>
      <c r="G11" s="101">
        <v>3000</v>
      </c>
      <c r="H11" s="103">
        <v>2500</v>
      </c>
      <c r="I11" s="22"/>
    </row>
    <row r="12" spans="1:9" x14ac:dyDescent="0.25">
      <c r="A12" s="21"/>
      <c r="B12" s="100" t="s">
        <v>183</v>
      </c>
      <c r="C12" s="113"/>
      <c r="D12" s="113"/>
      <c r="E12" s="113"/>
      <c r="F12" s="113"/>
      <c r="G12" s="101">
        <v>15000</v>
      </c>
      <c r="H12" s="103">
        <v>20000</v>
      </c>
      <c r="I12" s="22"/>
    </row>
    <row r="13" spans="1:9" x14ac:dyDescent="0.25">
      <c r="A13" s="21"/>
      <c r="B13" s="100" t="s">
        <v>184</v>
      </c>
      <c r="C13" s="113"/>
      <c r="D13" s="113"/>
      <c r="E13" s="113"/>
      <c r="F13" s="113"/>
      <c r="G13" s="101">
        <v>1000</v>
      </c>
      <c r="H13" s="103">
        <v>1250</v>
      </c>
      <c r="I13" s="22"/>
    </row>
    <row r="14" spans="1:9" x14ac:dyDescent="0.25">
      <c r="A14" s="21"/>
      <c r="B14" s="100" t="s">
        <v>185</v>
      </c>
      <c r="C14" s="113"/>
      <c r="D14" s="113"/>
      <c r="E14" s="113"/>
      <c r="F14" s="113"/>
      <c r="G14" s="101">
        <v>11500</v>
      </c>
      <c r="H14" s="103">
        <v>12500</v>
      </c>
      <c r="I14" s="22"/>
    </row>
    <row r="15" spans="1:9" x14ac:dyDescent="0.25">
      <c r="A15" s="21"/>
      <c r="B15" s="100" t="s">
        <v>186</v>
      </c>
      <c r="C15" s="113"/>
      <c r="D15" s="113"/>
      <c r="E15" s="113"/>
      <c r="F15" s="113"/>
      <c r="G15" s="101" t="s">
        <v>34</v>
      </c>
      <c r="H15" s="103" t="s">
        <v>34</v>
      </c>
      <c r="I15" s="22"/>
    </row>
    <row r="16" spans="1:9" x14ac:dyDescent="0.25">
      <c r="A16" s="21"/>
      <c r="B16" s="100" t="s">
        <v>187</v>
      </c>
      <c r="C16" s="113"/>
      <c r="D16" s="113"/>
      <c r="E16" s="113"/>
      <c r="F16" s="113"/>
      <c r="G16" s="101">
        <v>120000</v>
      </c>
      <c r="H16" s="103">
        <v>112500</v>
      </c>
      <c r="I16" s="22"/>
    </row>
    <row r="17" spans="1:9" x14ac:dyDescent="0.25">
      <c r="A17" s="21"/>
      <c r="B17" s="100" t="s">
        <v>188</v>
      </c>
      <c r="C17" s="113"/>
      <c r="D17" s="113"/>
      <c r="E17" s="113"/>
      <c r="F17" s="113"/>
      <c r="G17" s="101">
        <v>45000</v>
      </c>
      <c r="H17" s="103">
        <v>42500</v>
      </c>
      <c r="I17" s="22"/>
    </row>
    <row r="18" spans="1:9" x14ac:dyDescent="0.25">
      <c r="A18" s="21"/>
      <c r="B18" s="100" t="s">
        <v>40</v>
      </c>
      <c r="C18" s="113"/>
      <c r="D18" s="113"/>
      <c r="E18" s="113"/>
      <c r="F18" s="113"/>
      <c r="G18" s="101" t="s">
        <v>189</v>
      </c>
      <c r="H18" s="103">
        <v>37500</v>
      </c>
      <c r="I18" s="22"/>
    </row>
    <row r="19" spans="1:9" x14ac:dyDescent="0.25">
      <c r="A19" s="21"/>
      <c r="B19" s="32"/>
      <c r="C19" s="94"/>
      <c r="D19" s="94"/>
      <c r="E19" s="94"/>
      <c r="F19" s="94"/>
      <c r="G19" s="94"/>
      <c r="H19" s="94"/>
      <c r="I19" s="22"/>
    </row>
    <row r="20" spans="1:9" x14ac:dyDescent="0.25">
      <c r="A20" s="21"/>
      <c r="B20" s="96" t="s">
        <v>190</v>
      </c>
      <c r="C20" s="95"/>
      <c r="D20" s="95"/>
      <c r="E20" s="95"/>
      <c r="F20" s="95"/>
      <c r="G20" s="95"/>
      <c r="H20" s="95"/>
      <c r="I20" s="22"/>
    </row>
    <row r="21" spans="1:9" x14ac:dyDescent="0.25">
      <c r="A21" s="104"/>
      <c r="B21" s="50"/>
      <c r="C21" s="51"/>
      <c r="D21" s="51"/>
      <c r="E21" s="51"/>
      <c r="F21" s="51"/>
      <c r="G21" s="57" t="s">
        <v>38</v>
      </c>
      <c r="H21" s="97" t="s">
        <v>39</v>
      </c>
      <c r="I21" s="22"/>
    </row>
    <row r="22" spans="1:9" x14ac:dyDescent="0.25">
      <c r="A22" s="104"/>
      <c r="B22" s="50" t="s">
        <v>201</v>
      </c>
      <c r="C22" s="113"/>
      <c r="D22" s="113"/>
      <c r="E22" s="113"/>
      <c r="F22" s="113"/>
      <c r="G22" s="98">
        <v>45000</v>
      </c>
      <c r="H22" s="99">
        <v>47500</v>
      </c>
      <c r="I22" s="22"/>
    </row>
    <row r="23" spans="1:9" x14ac:dyDescent="0.25">
      <c r="A23" s="104"/>
      <c r="B23" s="50" t="s">
        <v>191</v>
      </c>
      <c r="C23" s="113"/>
      <c r="D23" s="113"/>
      <c r="E23" s="113"/>
      <c r="F23" s="113"/>
      <c r="G23" s="98">
        <v>1500</v>
      </c>
      <c r="H23" s="99">
        <v>1250</v>
      </c>
      <c r="I23" s="22"/>
    </row>
    <row r="24" spans="1:9" x14ac:dyDescent="0.25">
      <c r="A24" s="104"/>
      <c r="B24" s="50" t="s">
        <v>192</v>
      </c>
      <c r="C24" s="113"/>
      <c r="D24" s="113"/>
      <c r="E24" s="113"/>
      <c r="F24" s="113"/>
      <c r="G24" s="98">
        <v>40000</v>
      </c>
      <c r="H24" s="99">
        <v>37500</v>
      </c>
      <c r="I24" s="22"/>
    </row>
    <row r="25" spans="1:9" x14ac:dyDescent="0.25">
      <c r="A25" s="104"/>
      <c r="B25" s="50" t="s">
        <v>193</v>
      </c>
      <c r="C25" s="113"/>
      <c r="D25" s="113"/>
      <c r="E25" s="113"/>
      <c r="F25" s="113"/>
      <c r="G25" s="98">
        <v>7500</v>
      </c>
      <c r="H25" s="99">
        <v>7500</v>
      </c>
      <c r="I25" s="22"/>
    </row>
    <row r="26" spans="1:9" x14ac:dyDescent="0.25">
      <c r="A26" s="104"/>
      <c r="B26" s="50" t="s">
        <v>194</v>
      </c>
      <c r="C26" s="113"/>
      <c r="D26" s="113"/>
      <c r="E26" s="113"/>
      <c r="F26" s="113"/>
      <c r="G26" s="98">
        <v>3500</v>
      </c>
      <c r="H26" s="99">
        <v>4000</v>
      </c>
      <c r="I26" s="22"/>
    </row>
    <row r="27" spans="1:9" x14ac:dyDescent="0.25">
      <c r="A27" s="104"/>
      <c r="B27" s="100" t="s">
        <v>195</v>
      </c>
      <c r="C27" s="113"/>
      <c r="D27" s="113"/>
      <c r="E27" s="113"/>
      <c r="F27" s="113"/>
      <c r="G27" s="98">
        <v>7500</v>
      </c>
      <c r="H27" s="99">
        <v>5000</v>
      </c>
      <c r="I27" s="22"/>
    </row>
    <row r="28" spans="1:9" x14ac:dyDescent="0.25">
      <c r="A28" s="104"/>
      <c r="B28" s="100" t="s">
        <v>196</v>
      </c>
      <c r="C28" s="113"/>
      <c r="D28" s="113"/>
      <c r="E28" s="113"/>
      <c r="F28" s="113"/>
      <c r="G28" s="98">
        <v>-1000</v>
      </c>
      <c r="H28" s="99"/>
      <c r="I28" s="22"/>
    </row>
    <row r="29" spans="1:9" x14ac:dyDescent="0.25">
      <c r="A29" s="104"/>
      <c r="B29" s="100" t="s">
        <v>197</v>
      </c>
      <c r="C29" s="113"/>
      <c r="D29" s="113"/>
      <c r="E29" s="113"/>
      <c r="F29" s="113"/>
      <c r="G29" s="101">
        <v>800</v>
      </c>
      <c r="H29" s="99">
        <v>600</v>
      </c>
      <c r="I29" s="22"/>
    </row>
    <row r="30" spans="1:9" x14ac:dyDescent="0.25">
      <c r="A30" s="21"/>
      <c r="B30" s="102" t="s">
        <v>198</v>
      </c>
      <c r="C30" s="113"/>
      <c r="D30" s="113"/>
      <c r="E30" s="113"/>
      <c r="F30" s="113"/>
      <c r="G30" s="98">
        <v>1000</v>
      </c>
      <c r="H30" s="99">
        <v>1250</v>
      </c>
      <c r="I30" s="22"/>
    </row>
    <row r="31" spans="1:9" x14ac:dyDescent="0.25">
      <c r="A31" s="21"/>
      <c r="B31" s="18"/>
      <c r="C31" s="17"/>
      <c r="D31" s="17"/>
      <c r="E31" s="17"/>
      <c r="F31" s="17"/>
      <c r="G31" s="17"/>
      <c r="H31" s="17"/>
      <c r="I31" s="22"/>
    </row>
    <row r="32" spans="1:9" x14ac:dyDescent="0.25">
      <c r="A32" s="104"/>
      <c r="B32" s="17" t="s">
        <v>199</v>
      </c>
      <c r="C32" s="17"/>
      <c r="D32" s="17"/>
      <c r="E32" s="17"/>
      <c r="F32" s="17"/>
      <c r="G32" s="17"/>
      <c r="H32" s="17"/>
      <c r="I32" s="22"/>
    </row>
    <row r="33" spans="1:9" x14ac:dyDescent="0.25">
      <c r="A33" s="104"/>
      <c r="B33" s="17" t="s">
        <v>200</v>
      </c>
      <c r="C33" s="17"/>
      <c r="D33" s="17"/>
      <c r="E33" s="17"/>
      <c r="F33" s="17"/>
      <c r="G33" s="17"/>
      <c r="H33" s="17"/>
      <c r="I33" s="22"/>
    </row>
    <row r="34" spans="1:9" x14ac:dyDescent="0.25">
      <c r="A34" s="104"/>
      <c r="B34" s="17"/>
      <c r="C34" s="17"/>
      <c r="D34" s="17"/>
      <c r="E34" s="17"/>
      <c r="F34" s="17"/>
      <c r="G34" s="17"/>
      <c r="H34" s="17"/>
      <c r="I34" s="22"/>
    </row>
    <row r="35" spans="1:9" x14ac:dyDescent="0.25">
      <c r="A35" s="21"/>
      <c r="B35" s="17"/>
      <c r="C35" s="17"/>
      <c r="D35" s="17"/>
      <c r="E35" s="17"/>
      <c r="F35" s="17"/>
      <c r="G35" s="17"/>
      <c r="H35" s="17"/>
      <c r="I35" s="22"/>
    </row>
    <row r="36" spans="1:9" x14ac:dyDescent="0.25">
      <c r="A36" s="26" t="s">
        <v>2</v>
      </c>
      <c r="B36" s="32" t="s">
        <v>202</v>
      </c>
      <c r="C36" s="32"/>
      <c r="D36" s="32"/>
      <c r="E36" s="32"/>
      <c r="F36" s="32"/>
      <c r="G36" s="32"/>
      <c r="H36" s="32"/>
      <c r="I36" s="54"/>
    </row>
    <row r="37" spans="1:9" ht="15.75" thickBot="1" x14ac:dyDescent="0.3">
      <c r="A37" s="4">
        <f>INDEX('Point Grid'!$C$8:$I$33,MATCH($A$1,'Point Grid'!$A$8:$A$33,0),MATCH(A36,'Point Grid'!$C$7:$I$7,0))</f>
        <v>1.75</v>
      </c>
      <c r="B37" s="32" t="s">
        <v>206</v>
      </c>
      <c r="C37" s="32"/>
      <c r="D37" s="32"/>
      <c r="E37" s="32"/>
      <c r="F37" s="32"/>
      <c r="G37" s="32"/>
      <c r="H37" s="32"/>
      <c r="I37" s="54"/>
    </row>
    <row r="38" spans="1:9" ht="15.75" thickBot="1" x14ac:dyDescent="0.3">
      <c r="A38" s="1"/>
      <c r="B38" s="32" t="s">
        <v>207</v>
      </c>
      <c r="C38" s="32"/>
      <c r="D38" s="32"/>
      <c r="E38" s="32"/>
      <c r="F38" s="32"/>
      <c r="G38" s="32"/>
      <c r="H38" s="32"/>
      <c r="I38" s="54"/>
    </row>
    <row r="39" spans="1:9" x14ac:dyDescent="0.25">
      <c r="A39" s="21"/>
      <c r="B39" s="32" t="s">
        <v>208</v>
      </c>
      <c r="C39" s="32"/>
      <c r="D39" s="32"/>
      <c r="E39" s="32"/>
      <c r="F39" s="32"/>
      <c r="G39" s="32"/>
      <c r="H39" s="32"/>
      <c r="I39" s="54"/>
    </row>
    <row r="40" spans="1:9" x14ac:dyDescent="0.25">
      <c r="A40" s="21"/>
      <c r="B40" s="32" t="s">
        <v>209</v>
      </c>
      <c r="C40" s="32"/>
      <c r="D40" s="32"/>
      <c r="E40" s="32"/>
      <c r="F40" s="32"/>
      <c r="G40" s="32"/>
      <c r="H40" s="32"/>
      <c r="I40" s="54"/>
    </row>
    <row r="41" spans="1:9" x14ac:dyDescent="0.25">
      <c r="A41" s="104"/>
      <c r="B41" s="32"/>
      <c r="C41" s="32"/>
      <c r="D41" s="32"/>
      <c r="E41" s="32"/>
      <c r="F41" s="32"/>
      <c r="G41" s="32"/>
      <c r="H41" s="32"/>
      <c r="I41" s="54"/>
    </row>
    <row r="42" spans="1:9" x14ac:dyDescent="0.25">
      <c r="A42" s="26" t="s">
        <v>3</v>
      </c>
      <c r="B42" s="32" t="s">
        <v>203</v>
      </c>
      <c r="C42" s="32"/>
      <c r="D42" s="32"/>
      <c r="E42" s="32"/>
      <c r="F42" s="32"/>
      <c r="G42" s="32"/>
      <c r="H42" s="32"/>
      <c r="I42" s="54"/>
    </row>
    <row r="43" spans="1:9" ht="15.75" thickBot="1" x14ac:dyDescent="0.3">
      <c r="A43" s="4">
        <f>INDEX('Point Grid'!$C$8:$I$33,MATCH($A$1,'Point Grid'!$A$8:$A$33,0),MATCH(A42,'Point Grid'!$C$7:$I$7,0))</f>
        <v>1</v>
      </c>
      <c r="B43" s="32" t="s">
        <v>204</v>
      </c>
      <c r="C43" s="32"/>
      <c r="D43" s="32"/>
      <c r="E43" s="32"/>
      <c r="F43" s="32"/>
      <c r="G43" s="32"/>
      <c r="H43" s="32"/>
      <c r="I43" s="54"/>
    </row>
    <row r="44" spans="1:9" ht="15.75" thickBot="1" x14ac:dyDescent="0.3">
      <c r="A44" s="1"/>
      <c r="B44" s="32"/>
      <c r="C44" s="32"/>
      <c r="D44" s="32"/>
      <c r="E44" s="32"/>
      <c r="F44" s="32"/>
      <c r="G44" s="32"/>
      <c r="H44" s="32"/>
      <c r="I44" s="54"/>
    </row>
    <row r="45" spans="1:9" x14ac:dyDescent="0.25">
      <c r="A45" s="104"/>
      <c r="B45" s="32"/>
      <c r="C45" s="32"/>
      <c r="D45" s="32"/>
      <c r="E45" s="32"/>
      <c r="F45" s="32"/>
      <c r="G45" s="32"/>
      <c r="H45" s="32"/>
      <c r="I45" s="54"/>
    </row>
    <row r="46" spans="1:9" x14ac:dyDescent="0.25">
      <c r="A46" s="26" t="s">
        <v>4</v>
      </c>
      <c r="B46" s="32" t="s">
        <v>205</v>
      </c>
      <c r="C46" s="32"/>
      <c r="D46" s="32"/>
      <c r="E46" s="32"/>
      <c r="F46" s="32"/>
      <c r="G46" s="32"/>
      <c r="H46" s="32"/>
      <c r="I46" s="54"/>
    </row>
    <row r="47" spans="1:9" ht="15.75" thickBot="1" x14ac:dyDescent="0.3">
      <c r="A47" s="4">
        <f>INDEX('Point Grid'!$C$8:$I$33,MATCH($A$1,'Point Grid'!$A$8:$A$33,0),MATCH(A46,'Point Grid'!$C$7:$I$7,0))</f>
        <v>0.75</v>
      </c>
      <c r="B47" s="32"/>
      <c r="C47" s="32"/>
      <c r="D47" s="32"/>
      <c r="E47" s="32"/>
      <c r="F47" s="32"/>
      <c r="G47" s="32"/>
      <c r="H47" s="32"/>
      <c r="I47" s="54"/>
    </row>
    <row r="48" spans="1:9" ht="15.75" thickBot="1" x14ac:dyDescent="0.3">
      <c r="A48" s="1"/>
      <c r="B48" s="32"/>
      <c r="C48" s="32"/>
      <c r="D48" s="32"/>
      <c r="E48" s="32"/>
      <c r="F48" s="32"/>
      <c r="G48" s="32"/>
      <c r="H48" s="32"/>
      <c r="I48" s="54"/>
    </row>
    <row r="49" spans="1:9" ht="15.75" thickBot="1" x14ac:dyDescent="0.3">
      <c r="A49" s="105"/>
      <c r="B49" s="30"/>
      <c r="C49" s="30"/>
      <c r="D49" s="30"/>
      <c r="E49" s="30"/>
      <c r="F49" s="30"/>
      <c r="G49" s="30"/>
      <c r="H49" s="30"/>
      <c r="I49" s="55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6" width="9.42578125" style="20" customWidth="1"/>
    <col min="7" max="7" width="10.28515625" style="20" customWidth="1"/>
    <col min="8" max="8" width="9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22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1.75</v>
      </c>
      <c r="B4" s="29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29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175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0.75</v>
      </c>
      <c r="B7" s="17" t="s">
        <v>176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13"/>
      <c r="B9" s="17"/>
      <c r="C9" s="17"/>
      <c r="D9" s="17"/>
      <c r="E9" s="17"/>
      <c r="F9" s="17"/>
      <c r="G9" s="17"/>
      <c r="H9" s="17"/>
      <c r="I9" s="22"/>
    </row>
    <row r="10" spans="1:9" x14ac:dyDescent="0.25">
      <c r="A10" s="26" t="s">
        <v>3</v>
      </c>
      <c r="B10" s="17" t="s">
        <v>177</v>
      </c>
      <c r="C10" s="17"/>
      <c r="D10" s="17"/>
      <c r="E10" s="17"/>
      <c r="F10" s="17"/>
      <c r="G10" s="17"/>
      <c r="H10" s="17"/>
      <c r="I10" s="22"/>
    </row>
    <row r="11" spans="1:9" ht="15.75" thickBot="1" x14ac:dyDescent="0.3">
      <c r="A11" s="4">
        <f>INDEX('Point Grid'!$C$8:$I$33,MATCH($A$1,'Point Grid'!$A$8:$A$33,0),MATCH(A10,'Point Grid'!$C$7:$I$7,0))</f>
        <v>1</v>
      </c>
      <c r="B11" s="17" t="s">
        <v>178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1"/>
      <c r="B12" s="17"/>
      <c r="C12" s="17"/>
      <c r="D12" s="17"/>
      <c r="E12" s="17"/>
      <c r="F12" s="17"/>
      <c r="G12" s="17"/>
      <c r="H12" s="17"/>
      <c r="I12" s="22"/>
    </row>
    <row r="13" spans="1:9" x14ac:dyDescent="0.25">
      <c r="A13" s="21"/>
      <c r="B13" s="18"/>
      <c r="C13" s="17"/>
      <c r="D13" s="17"/>
      <c r="E13" s="17"/>
      <c r="F13" s="17"/>
      <c r="G13" s="17"/>
      <c r="H13" s="17"/>
      <c r="I13" s="22"/>
    </row>
    <row r="14" spans="1:9" x14ac:dyDescent="0.25">
      <c r="A14" s="21"/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21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21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6" width="9.42578125" style="20" customWidth="1"/>
    <col min="7" max="8" width="12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23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2.5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168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0.5</v>
      </c>
      <c r="B7" s="17"/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/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52"/>
      <c r="C9" s="32"/>
      <c r="D9" s="32"/>
      <c r="E9" s="17"/>
      <c r="F9" s="17"/>
      <c r="G9" s="89"/>
      <c r="H9" s="89"/>
      <c r="I9" s="22"/>
    </row>
    <row r="10" spans="1:9" x14ac:dyDescent="0.25">
      <c r="A10" s="26" t="s">
        <v>3</v>
      </c>
      <c r="B10" s="61" t="s">
        <v>169</v>
      </c>
      <c r="C10" s="32"/>
      <c r="D10" s="32"/>
      <c r="E10" s="17"/>
      <c r="F10" s="17"/>
      <c r="G10" s="90"/>
      <c r="H10" s="90"/>
      <c r="I10" s="22"/>
    </row>
    <row r="11" spans="1:9" ht="15.75" thickBot="1" x14ac:dyDescent="0.3">
      <c r="A11" s="4">
        <f>INDEX('Point Grid'!$C$8:$I$33,MATCH($A$1,'Point Grid'!$A$8:$A$33,0),MATCH(A10,'Point Grid'!$C$7:$I$7,0))</f>
        <v>1</v>
      </c>
      <c r="B11" s="61" t="s">
        <v>170</v>
      </c>
      <c r="C11" s="32"/>
      <c r="D11" s="32"/>
      <c r="E11" s="17"/>
      <c r="F11" s="17"/>
      <c r="G11" s="90"/>
      <c r="H11" s="90"/>
      <c r="I11" s="22"/>
    </row>
    <row r="12" spans="1:9" ht="15.75" thickBot="1" x14ac:dyDescent="0.3">
      <c r="A12" s="1"/>
      <c r="B12" s="61"/>
      <c r="C12" s="32"/>
      <c r="D12" s="32"/>
      <c r="E12" s="17"/>
      <c r="F12" s="17"/>
      <c r="G12" s="90"/>
      <c r="H12" s="90"/>
      <c r="I12" s="22"/>
    </row>
    <row r="13" spans="1:9" x14ac:dyDescent="0.25">
      <c r="A13" s="29"/>
      <c r="B13" s="61"/>
      <c r="C13" s="32"/>
      <c r="D13" s="32"/>
      <c r="E13" s="17"/>
      <c r="F13" s="17"/>
      <c r="G13" s="90"/>
      <c r="H13" s="90"/>
      <c r="I13" s="22"/>
    </row>
    <row r="14" spans="1:9" x14ac:dyDescent="0.25">
      <c r="A14" s="26" t="s">
        <v>4</v>
      </c>
      <c r="B14" s="61" t="s">
        <v>171</v>
      </c>
      <c r="C14" s="32"/>
      <c r="D14" s="32"/>
      <c r="E14" s="17"/>
      <c r="F14" s="17"/>
      <c r="G14" s="91"/>
      <c r="H14" s="91"/>
      <c r="I14" s="22"/>
    </row>
    <row r="15" spans="1:9" ht="15.75" thickBot="1" x14ac:dyDescent="0.3">
      <c r="A15" s="4">
        <f>INDEX('Point Grid'!$C$8:$I$33,MATCH($A$1,'Point Grid'!$A$8:$A$33,0),MATCH(A14,'Point Grid'!$C$7:$I$7,0))</f>
        <v>0.5</v>
      </c>
      <c r="B15" s="92" t="s">
        <v>172</v>
      </c>
      <c r="C15" s="32"/>
      <c r="D15" s="32"/>
      <c r="E15" s="17"/>
      <c r="F15" s="17"/>
      <c r="G15" s="90"/>
      <c r="H15" s="90"/>
      <c r="I15" s="22"/>
    </row>
    <row r="16" spans="1:9" ht="15.75" thickBot="1" x14ac:dyDescent="0.3">
      <c r="A16" s="1"/>
      <c r="B16" s="92"/>
      <c r="C16" s="32"/>
      <c r="D16" s="32"/>
      <c r="E16" s="17"/>
      <c r="F16" s="17"/>
      <c r="G16" s="90"/>
      <c r="H16" s="90"/>
      <c r="I16" s="22"/>
    </row>
    <row r="17" spans="1:9" x14ac:dyDescent="0.25">
      <c r="A17" s="21"/>
      <c r="B17" s="92"/>
      <c r="C17" s="32"/>
      <c r="D17" s="32"/>
      <c r="E17" s="17"/>
      <c r="F17" s="17"/>
      <c r="G17" s="90"/>
      <c r="H17" s="90"/>
      <c r="I17" s="22"/>
    </row>
    <row r="18" spans="1:9" x14ac:dyDescent="0.25">
      <c r="A18" s="26" t="s">
        <v>5</v>
      </c>
      <c r="B18" s="92" t="s">
        <v>173</v>
      </c>
      <c r="C18" s="32"/>
      <c r="D18" s="32"/>
      <c r="E18" s="17"/>
      <c r="F18" s="17"/>
      <c r="G18" s="90"/>
      <c r="H18" s="90"/>
      <c r="I18" s="22"/>
    </row>
    <row r="19" spans="1:9" ht="15.75" thickBot="1" x14ac:dyDescent="0.3">
      <c r="A19" s="4">
        <f>INDEX('Point Grid'!$C$8:$I$33,MATCH($A$1,'Point Grid'!$A$8:$A$33,0),MATCH(A18,'Point Grid'!$C$7:$I$7,0))</f>
        <v>0.5</v>
      </c>
      <c r="B19" s="61" t="s">
        <v>174</v>
      </c>
      <c r="C19" s="32"/>
      <c r="D19" s="32"/>
      <c r="E19" s="17"/>
      <c r="F19" s="17"/>
      <c r="G19" s="93"/>
      <c r="H19" s="93"/>
      <c r="I19" s="22"/>
    </row>
    <row r="20" spans="1:9" ht="15.75" thickBot="1" x14ac:dyDescent="0.3">
      <c r="A20" s="1"/>
      <c r="B20" s="52"/>
      <c r="C20" s="32"/>
      <c r="D20" s="32"/>
      <c r="E20" s="17"/>
      <c r="F20" s="17"/>
      <c r="G20" s="89"/>
      <c r="H20" s="89"/>
      <c r="I20" s="22"/>
    </row>
    <row r="21" spans="1:9" ht="15.75" thickBot="1" x14ac:dyDescent="0.3">
      <c r="A21" s="30"/>
      <c r="B21" s="30"/>
      <c r="C21" s="30"/>
      <c r="D21" s="30"/>
      <c r="E21" s="30"/>
      <c r="F21" s="30"/>
      <c r="G21" s="30"/>
      <c r="H21" s="30"/>
      <c r="I21" s="55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18"/>
  <sheetViews>
    <sheetView workbookViewId="0">
      <selection activeCell="O33" sqref="O33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8" width="9.42578125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24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17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2</v>
      </c>
      <c r="B4" s="17"/>
      <c r="C4" s="17"/>
      <c r="D4" s="17"/>
      <c r="E4" s="17"/>
      <c r="F4" s="17"/>
      <c r="G4" s="17"/>
      <c r="H4" s="17"/>
      <c r="I4" s="22"/>
    </row>
    <row r="5" spans="1:9" x14ac:dyDescent="0.25">
      <c r="A5" s="13"/>
      <c r="B5" s="17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134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1</v>
      </c>
      <c r="B7" s="17" t="s">
        <v>136</v>
      </c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 t="s">
        <v>137</v>
      </c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17" t="s">
        <v>138</v>
      </c>
      <c r="C9" s="17"/>
      <c r="D9" s="17"/>
      <c r="E9" s="17"/>
      <c r="F9" s="17"/>
      <c r="G9" s="17"/>
      <c r="H9" s="17"/>
      <c r="I9" s="22"/>
    </row>
    <row r="10" spans="1:9" x14ac:dyDescent="0.25">
      <c r="A10" s="21"/>
      <c r="B10" s="17"/>
      <c r="C10" s="17"/>
      <c r="D10" s="17"/>
      <c r="E10" s="17"/>
      <c r="F10" s="17"/>
      <c r="G10" s="17"/>
      <c r="H10" s="17"/>
      <c r="I10" s="22"/>
    </row>
    <row r="11" spans="1:9" x14ac:dyDescent="0.25">
      <c r="A11" s="26" t="s">
        <v>3</v>
      </c>
      <c r="B11" s="17" t="s">
        <v>135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4">
        <f>INDEX('Point Grid'!$C$8:$I$33,MATCH($A$1,'Point Grid'!$A$8:$A$33,0),MATCH(A11,'Point Grid'!$C$7:$I$7,0))</f>
        <v>1</v>
      </c>
      <c r="B12" s="17"/>
      <c r="C12" s="17"/>
      <c r="D12" s="17"/>
      <c r="E12" s="17"/>
      <c r="F12" s="17"/>
      <c r="G12" s="17"/>
      <c r="H12" s="17"/>
      <c r="I12" s="22"/>
    </row>
    <row r="13" spans="1:9" ht="15.75" thickBot="1" x14ac:dyDescent="0.3">
      <c r="A13" s="1"/>
      <c r="B13" s="17"/>
      <c r="C13" s="17"/>
      <c r="D13" s="17"/>
      <c r="E13" s="17"/>
      <c r="F13" s="17"/>
      <c r="G13" s="17"/>
      <c r="H13" s="17"/>
      <c r="I13" s="22"/>
    </row>
    <row r="14" spans="1:9" x14ac:dyDescent="0.25">
      <c r="A14" s="21"/>
      <c r="B14" s="17"/>
      <c r="C14" s="17"/>
      <c r="D14" s="17"/>
      <c r="E14" s="17"/>
      <c r="F14" s="17"/>
      <c r="G14" s="17"/>
      <c r="H14" s="17"/>
      <c r="I14" s="22"/>
    </row>
    <row r="15" spans="1:9" x14ac:dyDescent="0.25">
      <c r="A15" s="21"/>
      <c r="B15" s="17"/>
      <c r="C15" s="17"/>
      <c r="D15" s="17"/>
      <c r="E15" s="17"/>
      <c r="F15" s="17"/>
      <c r="G15" s="17"/>
      <c r="H15" s="17"/>
      <c r="I15" s="22"/>
    </row>
    <row r="16" spans="1:9" x14ac:dyDescent="0.25">
      <c r="A16" s="2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2"/>
  <sheetViews>
    <sheetView workbookViewId="0">
      <selection activeCell="I1" sqref="I1:J1"/>
    </sheetView>
  </sheetViews>
  <sheetFormatPr defaultColWidth="9.140625" defaultRowHeight="15" x14ac:dyDescent="0.25"/>
  <cols>
    <col min="1" max="1" width="8.7109375" style="20" customWidth="1"/>
    <col min="2" max="2" width="10.28515625" style="20" customWidth="1"/>
    <col min="3" max="7" width="9.42578125" style="20" customWidth="1"/>
    <col min="8" max="9" width="11.7109375" style="20" customWidth="1"/>
    <col min="10" max="10" width="8.5703125" style="20" customWidth="1"/>
    <col min="11" max="11" width="10.7109375" style="20" customWidth="1"/>
    <col min="12" max="16384" width="9.140625" style="20"/>
  </cols>
  <sheetData>
    <row r="1" spans="1:10" x14ac:dyDescent="0.25">
      <c r="A1" s="2">
        <v>25</v>
      </c>
      <c r="B1" s="33" t="s">
        <v>12</v>
      </c>
      <c r="C1" s="19"/>
      <c r="D1" s="19"/>
      <c r="E1" s="19"/>
      <c r="F1" s="19"/>
      <c r="G1" s="19"/>
      <c r="H1" s="29"/>
      <c r="I1" s="237" t="s">
        <v>30</v>
      </c>
      <c r="J1" s="238"/>
    </row>
    <row r="2" spans="1:10" x14ac:dyDescent="0.25">
      <c r="A2" s="21"/>
      <c r="B2" s="17"/>
      <c r="C2" s="17"/>
      <c r="D2" s="17"/>
      <c r="E2" s="17"/>
      <c r="F2" s="17"/>
      <c r="G2" s="17"/>
      <c r="H2" s="17"/>
      <c r="I2" s="17"/>
      <c r="J2" s="22"/>
    </row>
    <row r="3" spans="1:10" x14ac:dyDescent="0.25">
      <c r="A3" s="3" t="s">
        <v>13</v>
      </c>
      <c r="B3" s="17"/>
      <c r="C3" s="17"/>
      <c r="D3" s="17"/>
      <c r="E3" s="17"/>
      <c r="F3" s="17"/>
      <c r="G3" s="17"/>
      <c r="H3" s="17"/>
      <c r="I3" s="17"/>
      <c r="J3" s="22"/>
    </row>
    <row r="4" spans="1:10" x14ac:dyDescent="0.25">
      <c r="A4" s="4">
        <f>INDEX('Point Grid'!B:B,MATCH($A$1,'Point Grid'!A:A,0))</f>
        <v>3.75</v>
      </c>
      <c r="B4" s="17"/>
      <c r="C4" s="17"/>
      <c r="D4" s="17"/>
      <c r="E4" s="17"/>
      <c r="F4" s="17"/>
      <c r="G4" s="17"/>
      <c r="H4" s="17"/>
      <c r="I4" s="17"/>
      <c r="J4" s="22"/>
    </row>
    <row r="5" spans="1:10" x14ac:dyDescent="0.25">
      <c r="A5" s="13"/>
      <c r="B5" s="17"/>
      <c r="C5" s="17"/>
      <c r="D5" s="17"/>
      <c r="E5" s="17"/>
      <c r="F5" s="17"/>
      <c r="G5" s="17"/>
      <c r="H5" s="17"/>
      <c r="I5" s="17"/>
      <c r="J5" s="22"/>
    </row>
    <row r="6" spans="1:10" x14ac:dyDescent="0.25">
      <c r="A6" s="26" t="s">
        <v>2</v>
      </c>
      <c r="B6" s="17" t="s">
        <v>139</v>
      </c>
      <c r="C6" s="17"/>
      <c r="D6" s="17"/>
      <c r="E6" s="17"/>
      <c r="F6" s="17"/>
      <c r="G6" s="17"/>
      <c r="H6" s="17"/>
      <c r="I6" s="17"/>
      <c r="J6" s="22"/>
    </row>
    <row r="7" spans="1:10" ht="15.75" thickBot="1" x14ac:dyDescent="0.3">
      <c r="A7" s="4">
        <f>INDEX('Point Grid'!$C$8:$I$33,MATCH($A$1,'Point Grid'!$A$8:$A$33,0),MATCH(A6,'Point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22"/>
    </row>
    <row r="8" spans="1:10" ht="15.75" thickBot="1" x14ac:dyDescent="0.3">
      <c r="A8" s="1"/>
      <c r="B8" s="17"/>
      <c r="C8" s="17"/>
      <c r="D8" s="17"/>
      <c r="E8" s="17"/>
      <c r="F8" s="17"/>
      <c r="G8" s="17"/>
      <c r="H8" s="17"/>
      <c r="I8" s="17"/>
      <c r="J8" s="22"/>
    </row>
    <row r="9" spans="1:10" x14ac:dyDescent="0.25">
      <c r="A9" s="21"/>
      <c r="B9" s="17"/>
      <c r="C9" s="17"/>
      <c r="D9" s="17"/>
      <c r="E9" s="17"/>
      <c r="F9" s="17"/>
      <c r="G9" s="17"/>
      <c r="H9" s="17"/>
      <c r="I9" s="17"/>
      <c r="J9" s="22"/>
    </row>
    <row r="10" spans="1:10" x14ac:dyDescent="0.25">
      <c r="A10" s="26" t="s">
        <v>3</v>
      </c>
      <c r="B10" s="17" t="s">
        <v>140</v>
      </c>
      <c r="C10" s="17"/>
      <c r="D10" s="17"/>
      <c r="E10" s="17"/>
      <c r="F10" s="17"/>
      <c r="G10" s="17"/>
      <c r="H10" s="17"/>
      <c r="I10" s="17"/>
      <c r="J10" s="22"/>
    </row>
    <row r="11" spans="1:10" ht="15.75" thickBot="1" x14ac:dyDescent="0.3">
      <c r="A11" s="4">
        <f>INDEX('Point Grid'!$C$8:$I$33,MATCH($A$1,'Point Grid'!$A$8:$A$33,0),MATCH(A10,'Point Grid'!$C$7:$I$7,0))</f>
        <v>0.5</v>
      </c>
      <c r="B11" s="17"/>
      <c r="C11" s="17"/>
      <c r="D11" s="17"/>
      <c r="E11" s="17"/>
      <c r="F11" s="17"/>
      <c r="G11" s="17"/>
      <c r="H11" s="17"/>
      <c r="I11" s="17"/>
      <c r="J11" s="22"/>
    </row>
    <row r="12" spans="1:10" ht="15.75" thickBot="1" x14ac:dyDescent="0.3">
      <c r="A12" s="1"/>
      <c r="B12" s="17"/>
      <c r="C12" s="17"/>
      <c r="D12" s="17"/>
      <c r="E12" s="17"/>
      <c r="F12" s="17"/>
      <c r="G12" s="17"/>
      <c r="H12" s="17"/>
      <c r="I12" s="17"/>
      <c r="J12" s="22"/>
    </row>
    <row r="13" spans="1:10" x14ac:dyDescent="0.25">
      <c r="A13" s="29"/>
      <c r="B13" s="17"/>
      <c r="C13" s="17"/>
      <c r="D13" s="17"/>
      <c r="E13" s="17"/>
      <c r="F13" s="17"/>
      <c r="G13" s="17"/>
      <c r="H13" s="17"/>
      <c r="I13" s="17"/>
      <c r="J13" s="22"/>
    </row>
    <row r="14" spans="1:10" x14ac:dyDescent="0.25">
      <c r="A14" s="26" t="s">
        <v>4</v>
      </c>
      <c r="B14" s="17" t="s">
        <v>141</v>
      </c>
      <c r="C14" s="17"/>
      <c r="D14" s="17"/>
      <c r="E14" s="17"/>
      <c r="F14" s="17"/>
      <c r="G14" s="17"/>
      <c r="H14" s="17"/>
      <c r="I14" s="17"/>
      <c r="J14" s="22"/>
    </row>
    <row r="15" spans="1:10" ht="15.75" thickBot="1" x14ac:dyDescent="0.3">
      <c r="A15" s="4">
        <f>INDEX('Point Grid'!$C$8:$I$33,MATCH($A$1,'Point Grid'!$A$8:$A$33,0),MATCH(A14,'Point Grid'!$C$7:$I$7,0))</f>
        <v>1</v>
      </c>
      <c r="B15" s="17" t="s">
        <v>142</v>
      </c>
      <c r="C15" s="17"/>
      <c r="D15" s="17"/>
      <c r="E15" s="17"/>
      <c r="F15" s="17"/>
      <c r="G15" s="17"/>
      <c r="H15" s="17"/>
      <c r="I15" s="17"/>
      <c r="J15" s="22"/>
    </row>
    <row r="16" spans="1:10" ht="15.75" thickBot="1" x14ac:dyDescent="0.3">
      <c r="A16" s="1"/>
      <c r="B16" s="17"/>
      <c r="C16" s="17"/>
      <c r="D16" s="17"/>
      <c r="E16" s="17"/>
      <c r="F16" s="17"/>
      <c r="G16" s="17"/>
      <c r="H16" s="17"/>
      <c r="I16" s="17"/>
      <c r="J16" s="22"/>
    </row>
    <row r="17" spans="1:10" x14ac:dyDescent="0.25">
      <c r="A17" s="21"/>
      <c r="B17" s="17"/>
      <c r="C17" s="17"/>
      <c r="D17" s="17"/>
      <c r="E17" s="17"/>
      <c r="F17" s="17"/>
      <c r="G17" s="17"/>
      <c r="H17" s="17"/>
      <c r="I17" s="17"/>
      <c r="J17" s="22"/>
    </row>
    <row r="18" spans="1:10" x14ac:dyDescent="0.25">
      <c r="A18" s="26" t="s">
        <v>5</v>
      </c>
      <c r="B18" s="83" t="s">
        <v>143</v>
      </c>
      <c r="C18" s="82" t="s">
        <v>148</v>
      </c>
      <c r="D18" s="41"/>
      <c r="E18" s="41"/>
      <c r="F18" s="41"/>
      <c r="G18" s="41"/>
      <c r="H18" s="41"/>
      <c r="I18" s="77"/>
      <c r="J18" s="22"/>
    </row>
    <row r="19" spans="1:10" ht="15.75" thickBot="1" x14ac:dyDescent="0.3">
      <c r="A19" s="4">
        <f>INDEX('Point Grid'!$C$8:$I$33,MATCH($A$1,'Point Grid'!$A$8:$A$33,0),MATCH(A18,'Point Grid'!$C$7:$I$7,0))</f>
        <v>1.25</v>
      </c>
      <c r="B19" s="86"/>
      <c r="C19" s="87" t="s">
        <v>149</v>
      </c>
      <c r="D19" s="17"/>
      <c r="E19" s="17"/>
      <c r="F19" s="17"/>
      <c r="G19" s="17"/>
      <c r="H19" s="17"/>
      <c r="I19" s="78"/>
      <c r="J19" s="22"/>
    </row>
    <row r="20" spans="1:10" ht="15.75" thickBot="1" x14ac:dyDescent="0.3">
      <c r="A20" s="1"/>
      <c r="B20" s="69" t="s">
        <v>144</v>
      </c>
      <c r="C20" s="41" t="s">
        <v>151</v>
      </c>
      <c r="D20" s="41"/>
      <c r="E20" s="41"/>
      <c r="F20" s="41"/>
      <c r="G20" s="41"/>
      <c r="H20" s="41"/>
      <c r="I20" s="77"/>
      <c r="J20" s="22"/>
    </row>
    <row r="21" spans="1:10" x14ac:dyDescent="0.25">
      <c r="A21" s="29"/>
      <c r="B21" s="84"/>
      <c r="C21" s="32" t="s">
        <v>152</v>
      </c>
      <c r="D21" s="17"/>
      <c r="E21" s="17"/>
      <c r="F21" s="17"/>
      <c r="G21" s="17"/>
      <c r="H21" s="17"/>
      <c r="I21" s="78"/>
      <c r="J21" s="22"/>
    </row>
    <row r="22" spans="1:10" x14ac:dyDescent="0.25">
      <c r="A22" s="29"/>
      <c r="B22" s="84"/>
      <c r="C22" s="32" t="s">
        <v>153</v>
      </c>
      <c r="D22" s="17"/>
      <c r="E22" s="17"/>
      <c r="F22" s="17"/>
      <c r="G22" s="17"/>
      <c r="H22" s="17"/>
      <c r="I22" s="78"/>
      <c r="J22" s="22"/>
    </row>
    <row r="23" spans="1:10" x14ac:dyDescent="0.25">
      <c r="A23" s="29"/>
      <c r="B23" s="84"/>
      <c r="C23" s="32" t="s">
        <v>154</v>
      </c>
      <c r="D23" s="17"/>
      <c r="E23" s="17"/>
      <c r="F23" s="17"/>
      <c r="G23" s="17"/>
      <c r="H23" s="17"/>
      <c r="I23" s="78"/>
      <c r="J23" s="22"/>
    </row>
    <row r="24" spans="1:10" x14ac:dyDescent="0.25">
      <c r="A24" s="29"/>
      <c r="B24" s="85"/>
      <c r="C24" s="80"/>
      <c r="D24" s="43"/>
      <c r="E24" s="43"/>
      <c r="F24" s="43"/>
      <c r="G24" s="43"/>
      <c r="H24" s="43"/>
      <c r="I24" s="81"/>
      <c r="J24" s="22"/>
    </row>
    <row r="25" spans="1:10" x14ac:dyDescent="0.25">
      <c r="A25" s="29"/>
      <c r="B25" s="74" t="s">
        <v>145</v>
      </c>
      <c r="C25" s="41" t="s">
        <v>156</v>
      </c>
      <c r="D25" s="41"/>
      <c r="E25" s="41"/>
      <c r="F25" s="41"/>
      <c r="G25" s="41"/>
      <c r="H25" s="41"/>
      <c r="I25" s="77"/>
      <c r="J25" s="22"/>
    </row>
    <row r="26" spans="1:10" x14ac:dyDescent="0.25">
      <c r="A26" s="29"/>
      <c r="B26" s="75"/>
      <c r="C26" s="17" t="s">
        <v>157</v>
      </c>
      <c r="D26" s="17"/>
      <c r="E26" s="17"/>
      <c r="F26" s="17"/>
      <c r="G26" s="17"/>
      <c r="H26" s="17"/>
      <c r="I26" s="78"/>
      <c r="J26" s="22"/>
    </row>
    <row r="27" spans="1:10" x14ac:dyDescent="0.25">
      <c r="A27" s="29"/>
      <c r="B27" s="75"/>
      <c r="C27" s="17" t="s">
        <v>159</v>
      </c>
      <c r="D27" s="32"/>
      <c r="E27" s="32"/>
      <c r="F27" s="32"/>
      <c r="G27" s="32"/>
      <c r="H27" s="32"/>
      <c r="I27" s="79"/>
      <c r="J27" s="54"/>
    </row>
    <row r="28" spans="1:10" x14ac:dyDescent="0.25">
      <c r="A28" s="29"/>
      <c r="B28" s="75"/>
      <c r="C28" s="17" t="s">
        <v>158</v>
      </c>
      <c r="D28" s="32"/>
      <c r="E28" s="32"/>
      <c r="F28" s="32"/>
      <c r="G28" s="32"/>
      <c r="H28" s="32"/>
      <c r="I28" s="79"/>
      <c r="J28" s="54"/>
    </row>
    <row r="29" spans="1:10" x14ac:dyDescent="0.25">
      <c r="A29" s="29"/>
      <c r="B29" s="76"/>
      <c r="C29" s="43"/>
      <c r="D29" s="80"/>
      <c r="E29" s="80"/>
      <c r="F29" s="80"/>
      <c r="G29" s="80"/>
      <c r="H29" s="80"/>
      <c r="I29" s="59"/>
      <c r="J29" s="22"/>
    </row>
    <row r="30" spans="1:10" x14ac:dyDescent="0.25">
      <c r="A30" s="29"/>
      <c r="B30" s="74" t="s">
        <v>155</v>
      </c>
      <c r="C30" s="41" t="s">
        <v>160</v>
      </c>
      <c r="D30" s="41"/>
      <c r="E30" s="41"/>
      <c r="F30" s="41"/>
      <c r="G30" s="41"/>
      <c r="H30" s="41"/>
      <c r="I30" s="77"/>
      <c r="J30" s="54"/>
    </row>
    <row r="31" spans="1:10" x14ac:dyDescent="0.25">
      <c r="A31" s="29"/>
      <c r="B31" s="84"/>
      <c r="C31" s="32" t="s">
        <v>161</v>
      </c>
      <c r="D31" s="32"/>
      <c r="E31" s="32"/>
      <c r="F31" s="32"/>
      <c r="G31" s="32"/>
      <c r="H31" s="32"/>
      <c r="I31" s="79"/>
      <c r="J31" s="54"/>
    </row>
    <row r="32" spans="1:10" x14ac:dyDescent="0.25">
      <c r="A32" s="29"/>
      <c r="B32" s="85"/>
      <c r="C32" s="80"/>
      <c r="D32" s="80"/>
      <c r="E32" s="80"/>
      <c r="F32" s="80"/>
      <c r="G32" s="80"/>
      <c r="H32" s="80"/>
      <c r="I32" s="59"/>
      <c r="J32" s="54"/>
    </row>
    <row r="33" spans="1:10" x14ac:dyDescent="0.25">
      <c r="A33" s="29"/>
      <c r="B33" s="74" t="s">
        <v>146</v>
      </c>
      <c r="C33" s="41" t="s">
        <v>162</v>
      </c>
      <c r="D33" s="88"/>
      <c r="E33" s="88"/>
      <c r="F33" s="88"/>
      <c r="G33" s="88"/>
      <c r="H33" s="88"/>
      <c r="I33" s="58"/>
      <c r="J33" s="54"/>
    </row>
    <row r="34" spans="1:10" x14ac:dyDescent="0.25">
      <c r="A34" s="29"/>
      <c r="B34" s="75"/>
      <c r="C34" s="17" t="s">
        <v>163</v>
      </c>
      <c r="D34" s="32"/>
      <c r="E34" s="32"/>
      <c r="F34" s="32"/>
      <c r="G34" s="32"/>
      <c r="H34" s="32"/>
      <c r="I34" s="79"/>
      <c r="J34" s="54"/>
    </row>
    <row r="35" spans="1:10" x14ac:dyDescent="0.25">
      <c r="A35" s="29"/>
      <c r="B35" s="76"/>
      <c r="C35" s="43"/>
      <c r="D35" s="80"/>
      <c r="E35" s="80"/>
      <c r="F35" s="80"/>
      <c r="G35" s="80"/>
      <c r="H35" s="80"/>
      <c r="I35" s="59"/>
      <c r="J35" s="54"/>
    </row>
    <row r="36" spans="1:10" x14ac:dyDescent="0.25">
      <c r="A36" s="29"/>
      <c r="B36" s="75" t="s">
        <v>147</v>
      </c>
      <c r="C36" s="17" t="s">
        <v>164</v>
      </c>
      <c r="D36" s="32"/>
      <c r="E36" s="32"/>
      <c r="F36" s="32"/>
      <c r="G36" s="32"/>
      <c r="H36" s="32"/>
      <c r="I36" s="79"/>
      <c r="J36" s="54"/>
    </row>
    <row r="37" spans="1:10" x14ac:dyDescent="0.25">
      <c r="A37" s="29"/>
      <c r="B37" s="85"/>
      <c r="C37" s="80" t="s">
        <v>165</v>
      </c>
      <c r="D37" s="80"/>
      <c r="E37" s="80"/>
      <c r="F37" s="80"/>
      <c r="G37" s="80"/>
      <c r="H37" s="80"/>
      <c r="I37" s="59"/>
      <c r="J37" s="54"/>
    </row>
    <row r="38" spans="1:10" x14ac:dyDescent="0.25">
      <c r="A38" s="29"/>
      <c r="B38" s="29"/>
      <c r="C38" s="32"/>
      <c r="D38" s="29"/>
      <c r="E38" s="29"/>
      <c r="F38" s="29"/>
      <c r="G38" s="29"/>
      <c r="H38" s="32"/>
      <c r="I38" s="32"/>
      <c r="J38" s="54"/>
    </row>
    <row r="39" spans="1:10" x14ac:dyDescent="0.25">
      <c r="A39" s="29"/>
      <c r="B39" s="32" t="s">
        <v>150</v>
      </c>
      <c r="C39" s="32"/>
      <c r="D39" s="29"/>
      <c r="E39" s="29"/>
      <c r="F39" s="29"/>
      <c r="G39" s="29"/>
      <c r="H39" s="32"/>
      <c r="I39" s="32"/>
      <c r="J39" s="54"/>
    </row>
    <row r="40" spans="1:10" x14ac:dyDescent="0.25">
      <c r="A40" s="29"/>
      <c r="B40" s="32" t="s">
        <v>166</v>
      </c>
      <c r="C40" s="29"/>
      <c r="D40" s="29"/>
      <c r="E40" s="29"/>
      <c r="F40" s="29"/>
      <c r="G40" s="29"/>
      <c r="H40" s="32"/>
      <c r="I40" s="32"/>
      <c r="J40" s="54"/>
    </row>
    <row r="41" spans="1:10" x14ac:dyDescent="0.25">
      <c r="A41" s="29"/>
      <c r="B41" s="29" t="s">
        <v>167</v>
      </c>
      <c r="C41" s="29"/>
      <c r="D41" s="29"/>
      <c r="E41" s="29"/>
      <c r="F41" s="29"/>
      <c r="G41" s="29"/>
      <c r="H41" s="32"/>
      <c r="I41" s="32"/>
      <c r="J41" s="54"/>
    </row>
    <row r="42" spans="1:10" ht="15.75" thickBo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55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18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20" customWidth="1"/>
    <col min="2" max="2" width="16.7109375" style="20" customWidth="1"/>
    <col min="3" max="7" width="9.140625" style="20" customWidth="1"/>
    <col min="8" max="8" width="10" style="20" customWidth="1"/>
    <col min="9" max="9" width="8.5703125" style="20" customWidth="1"/>
    <col min="10" max="10" width="10.7109375" style="20" customWidth="1"/>
    <col min="11" max="16384" width="9.140625" style="20"/>
  </cols>
  <sheetData>
    <row r="1" spans="1:9" x14ac:dyDescent="0.25">
      <c r="A1" s="2">
        <v>26</v>
      </c>
      <c r="B1" s="33" t="s">
        <v>12</v>
      </c>
      <c r="C1" s="19"/>
      <c r="D1" s="19"/>
      <c r="E1" s="19"/>
      <c r="F1" s="19"/>
      <c r="G1" s="19"/>
      <c r="H1" s="221" t="s">
        <v>30</v>
      </c>
      <c r="I1" s="224"/>
    </row>
    <row r="2" spans="1:9" x14ac:dyDescent="0.25">
      <c r="A2" s="21"/>
      <c r="B2" s="17"/>
      <c r="C2" s="17"/>
      <c r="D2" s="17"/>
      <c r="E2" s="17"/>
      <c r="F2" s="17"/>
      <c r="G2" s="17"/>
      <c r="H2" s="17"/>
      <c r="I2" s="22"/>
    </row>
    <row r="3" spans="1:9" x14ac:dyDescent="0.25">
      <c r="A3" s="3" t="s">
        <v>13</v>
      </c>
      <c r="B3" s="29"/>
      <c r="C3" s="17"/>
      <c r="D3" s="17"/>
      <c r="E3" s="17"/>
      <c r="F3" s="17"/>
      <c r="G3" s="17"/>
      <c r="H3" s="17"/>
      <c r="I3" s="22"/>
    </row>
    <row r="4" spans="1:9" x14ac:dyDescent="0.25">
      <c r="A4" s="4">
        <f>INDEX('Point Grid'!B:B,MATCH($A$1,'Point Grid'!A:A,0))</f>
        <v>2</v>
      </c>
      <c r="B4" s="29"/>
      <c r="C4" s="17"/>
      <c r="D4" s="17"/>
      <c r="E4" s="17"/>
      <c r="F4" s="17"/>
      <c r="G4" s="17"/>
      <c r="H4" s="17"/>
      <c r="I4" s="22"/>
    </row>
    <row r="5" spans="1:9" x14ac:dyDescent="0.25">
      <c r="A5" s="21"/>
      <c r="B5" s="29"/>
      <c r="C5" s="17"/>
      <c r="D5" s="17"/>
      <c r="E5" s="17"/>
      <c r="F5" s="17"/>
      <c r="G5" s="17"/>
      <c r="H5" s="17"/>
      <c r="I5" s="22"/>
    </row>
    <row r="6" spans="1:9" x14ac:dyDescent="0.25">
      <c r="A6" s="26" t="s">
        <v>2</v>
      </c>
      <c r="B6" s="17" t="s">
        <v>128</v>
      </c>
      <c r="C6" s="17"/>
      <c r="D6" s="17"/>
      <c r="E6" s="17"/>
      <c r="F6" s="17"/>
      <c r="G6" s="17"/>
      <c r="H6" s="17"/>
      <c r="I6" s="22"/>
    </row>
    <row r="7" spans="1:9" ht="15.75" thickBot="1" x14ac:dyDescent="0.3">
      <c r="A7" s="4">
        <f>INDEX('Point Grid'!$C$8:$I$33,MATCH($A$1,'Point Grid'!$A$8:$A$33,0),MATCH(A6,'Point Grid'!$C$7:$I$7,0))</f>
        <v>0.5</v>
      </c>
      <c r="B7" s="17"/>
      <c r="C7" s="17"/>
      <c r="D7" s="17"/>
      <c r="E7" s="17"/>
      <c r="F7" s="17"/>
      <c r="G7" s="17"/>
      <c r="H7" s="17"/>
      <c r="I7" s="22"/>
    </row>
    <row r="8" spans="1:9" ht="15.75" thickBot="1" x14ac:dyDescent="0.3">
      <c r="A8" s="1"/>
      <c r="B8" s="17" t="s">
        <v>131</v>
      </c>
      <c r="C8" s="17"/>
      <c r="D8" s="17"/>
      <c r="E8" s="17"/>
      <c r="F8" s="17"/>
      <c r="G8" s="17"/>
      <c r="H8" s="17"/>
      <c r="I8" s="22"/>
    </row>
    <row r="9" spans="1:9" x14ac:dyDescent="0.25">
      <c r="A9" s="21"/>
      <c r="B9" s="17" t="s">
        <v>132</v>
      </c>
      <c r="C9" s="17"/>
      <c r="D9" s="17"/>
      <c r="E9" s="17"/>
      <c r="F9" s="17"/>
      <c r="G9" s="17"/>
      <c r="H9" s="17"/>
      <c r="I9" s="22"/>
    </row>
    <row r="10" spans="1:9" x14ac:dyDescent="0.25">
      <c r="A10" s="21"/>
      <c r="B10" s="17"/>
      <c r="C10" s="17"/>
      <c r="D10" s="17"/>
      <c r="E10" s="17"/>
      <c r="F10" s="17"/>
      <c r="G10" s="17"/>
      <c r="H10" s="17"/>
      <c r="I10" s="22"/>
    </row>
    <row r="11" spans="1:9" x14ac:dyDescent="0.25">
      <c r="A11" s="26" t="s">
        <v>3</v>
      </c>
      <c r="B11" s="17" t="s">
        <v>129</v>
      </c>
      <c r="C11" s="17"/>
      <c r="D11" s="17"/>
      <c r="E11" s="17"/>
      <c r="F11" s="17"/>
      <c r="G11" s="17"/>
      <c r="H11" s="17"/>
      <c r="I11" s="22"/>
    </row>
    <row r="12" spans="1:9" ht="15.75" thickBot="1" x14ac:dyDescent="0.3">
      <c r="A12" s="4">
        <f>INDEX('Point Grid'!$C$8:$I$33,MATCH($A$1,'Point Grid'!$A$8:$A$33,0),MATCH(A11,'Point Grid'!$C$7:$I$7,0))</f>
        <v>1.5</v>
      </c>
      <c r="B12" s="17" t="s">
        <v>130</v>
      </c>
      <c r="C12" s="17"/>
      <c r="D12" s="17"/>
      <c r="E12" s="17"/>
      <c r="F12" s="17"/>
      <c r="G12" s="17"/>
      <c r="H12" s="17"/>
      <c r="I12" s="22"/>
    </row>
    <row r="13" spans="1:9" ht="15.75" thickBot="1" x14ac:dyDescent="0.3">
      <c r="A13" s="1"/>
      <c r="B13" s="29"/>
      <c r="C13" s="29"/>
      <c r="D13" s="17"/>
      <c r="E13" s="17"/>
      <c r="F13" s="17"/>
      <c r="G13" s="17"/>
      <c r="H13" s="17"/>
      <c r="I13" s="22"/>
    </row>
    <row r="14" spans="1:9" x14ac:dyDescent="0.25">
      <c r="A14" s="29"/>
      <c r="B14" s="17" t="s">
        <v>133</v>
      </c>
      <c r="C14" s="17"/>
      <c r="D14" s="17"/>
      <c r="E14" s="17"/>
      <c r="F14" s="17"/>
      <c r="G14" s="17"/>
      <c r="H14" s="17"/>
      <c r="I14" s="22"/>
    </row>
    <row r="15" spans="1:9" x14ac:dyDescent="0.25">
      <c r="A15" s="21"/>
      <c r="B15" s="17" t="s">
        <v>51</v>
      </c>
      <c r="C15" s="17"/>
      <c r="D15" s="17"/>
      <c r="E15" s="17"/>
      <c r="F15" s="17"/>
      <c r="G15" s="17"/>
      <c r="H15" s="17"/>
      <c r="I15" s="22"/>
    </row>
    <row r="16" spans="1:9" x14ac:dyDescent="0.25">
      <c r="A16" s="21"/>
      <c r="B16" s="17"/>
      <c r="C16" s="17"/>
      <c r="D16" s="17"/>
      <c r="E16" s="17"/>
      <c r="F16" s="17"/>
      <c r="G16" s="17"/>
      <c r="H16" s="17"/>
      <c r="I16" s="22"/>
    </row>
    <row r="17" spans="1:9" x14ac:dyDescent="0.25">
      <c r="A17" s="21"/>
      <c r="B17" s="17"/>
      <c r="C17" s="17"/>
      <c r="D17" s="17"/>
      <c r="E17" s="17"/>
      <c r="F17" s="17"/>
      <c r="G17" s="17"/>
      <c r="H17" s="17"/>
      <c r="I17" s="22"/>
    </row>
    <row r="18" spans="1:9" ht="15.75" thickBot="1" x14ac:dyDescent="0.3">
      <c r="A18" s="23"/>
      <c r="B18" s="24"/>
      <c r="C18" s="24"/>
      <c r="D18" s="24"/>
      <c r="E18" s="24"/>
      <c r="F18" s="24"/>
      <c r="G18" s="24"/>
      <c r="H18" s="24"/>
      <c r="I18" s="25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2021-01-22T12:20:29Z</dcterms:modified>
</cp:coreProperties>
</file>