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OneDrive\Exam(6).2016.Fall\practice exams\"/>
    </mc:Choice>
  </mc:AlternateContent>
  <bookViews>
    <workbookView xWindow="0" yWindow="0" windowWidth="24000" windowHeight="9735"/>
  </bookViews>
  <sheets>
    <sheet name="question" sheetId="1" r:id="rId1"/>
    <sheet name="answe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 l="1"/>
  <c r="C23" i="2" s="1"/>
  <c r="C24" i="2" s="1"/>
  <c r="C25" i="2" s="1"/>
  <c r="C26" i="2" s="1"/>
  <c r="C27" i="2" s="1"/>
  <c r="R21" i="2"/>
  <c r="W11" i="2"/>
  <c r="R11" i="2"/>
  <c r="W13" i="2" s="1"/>
  <c r="R10" i="2"/>
  <c r="W9" i="2"/>
  <c r="W8" i="2"/>
  <c r="R7" i="2"/>
  <c r="R8" i="2" s="1"/>
  <c r="C22" i="1"/>
  <c r="C23" i="1" s="1"/>
  <c r="C24" i="1" s="1"/>
  <c r="C25" i="1" s="1"/>
  <c r="C26" i="1" s="1"/>
  <c r="C27" i="1" s="1"/>
  <c r="W7" i="2" l="1"/>
  <c r="W10" i="2"/>
  <c r="W12" i="2"/>
  <c r="W14" i="2" l="1"/>
  <c r="R12" i="2" s="1"/>
  <c r="R14" i="2" l="1"/>
  <c r="R22" i="2" s="1"/>
  <c r="R23" i="2" s="1"/>
  <c r="R15" i="2" l="1"/>
</calcChain>
</file>

<file path=xl/sharedStrings.xml><?xml version="1.0" encoding="utf-8"?>
<sst xmlns="http://schemas.openxmlformats.org/spreadsheetml/2006/main" count="94" uniqueCount="54">
  <si>
    <t xml:space="preserve">MCT Capital </t>
  </si>
  <si>
    <t>Insurance Risk</t>
  </si>
  <si>
    <t>Market Risk</t>
  </si>
  <si>
    <t>Credit Risk</t>
  </si>
  <si>
    <t>Operational Risk</t>
  </si>
  <si>
    <t xml:space="preserve">Cost of Capital </t>
  </si>
  <si>
    <t>Capital is Expected to be released according to the following pattern:</t>
  </si>
  <si>
    <t>Time</t>
  </si>
  <si>
    <t>Tax-Rate</t>
  </si>
  <si>
    <t>Diversification Credit</t>
  </si>
  <si>
    <t>Minimum Capital Required</t>
  </si>
  <si>
    <t>?</t>
  </si>
  <si>
    <t>Define the Risk Adjustment under IFRS 17</t>
  </si>
  <si>
    <t>The actuary has decided not to add an additional diversification credit to the risk adjustment calculated in (b). Provide one reason this is justified.</t>
  </si>
  <si>
    <t>Calculate the confidence level of the Property Risk Adjustment</t>
  </si>
  <si>
    <t>Solution</t>
  </si>
  <si>
    <t>a) Adjustment needed to reflect the compensation that the entity requires for bearing the uncertainty about the amount
and timing of the cash flows that arises from non-financial risk.</t>
  </si>
  <si>
    <t>b)</t>
  </si>
  <si>
    <t>Total Cap Required</t>
  </si>
  <si>
    <t xml:space="preserve">Insurance Risk </t>
  </si>
  <si>
    <t>Risk Free Rate</t>
  </si>
  <si>
    <t>Cost of Capital (Pre-Tax)</t>
  </si>
  <si>
    <t>Risk Adjustment</t>
  </si>
  <si>
    <t>Discount Rate</t>
  </si>
  <si>
    <t>PV Factor</t>
  </si>
  <si>
    <t>Prop RA</t>
  </si>
  <si>
    <t>Recall, a distribution follows the lognormal distribution if log(x) ~ N(mu, sigma) (Use the NORMDIST function)</t>
  </si>
  <si>
    <t>c) Yes, because the MCT insurance risk factors for each line of business contain an implicit diversification credit based on the
assumption that insurers have a well-diversified portfolio of risks for a given portfolio of business</t>
  </si>
  <si>
    <t>d)</t>
  </si>
  <si>
    <t>mu</t>
  </si>
  <si>
    <t>Z-value</t>
  </si>
  <si>
    <t>Confidence Level</t>
  </si>
  <si>
    <t xml:space="preserve">The Appointed Actuary of an insurance company which only writes Auto and Property business in a single province </t>
  </si>
  <si>
    <t>Auto RA</t>
  </si>
  <si>
    <t>SUM</t>
  </si>
  <si>
    <t>value</t>
  </si>
  <si>
    <t>Illiquidity Premium:</t>
  </si>
  <si>
    <t xml:space="preserve">    liquid contracts</t>
  </si>
  <si>
    <t xml:space="preserve">    Illiquid contracts</t>
  </si>
  <si>
    <t xml:space="preserve">  Auto</t>
  </si>
  <si>
    <t xml:space="preserve">  Prop</t>
  </si>
  <si>
    <t>Age</t>
  </si>
  <si>
    <t>0.25 pts</t>
  </si>
  <si>
    <t>(a)</t>
  </si>
  <si>
    <t>1.5 pts</t>
  </si>
  <si>
    <t>(b)</t>
  </si>
  <si>
    <t>(c)</t>
  </si>
  <si>
    <t>0.75 pts</t>
  </si>
  <si>
    <t>(d)</t>
  </si>
  <si>
    <t>LOB</t>
  </si>
  <si>
    <t>has decided to use a Cost of Capital Method at an aggregate level to estimate the risk adjustment under IFRS 17.</t>
  </si>
  <si>
    <t>Below is the following information related to the insurer.</t>
  </si>
  <si>
    <t>The actuary has determined that the Property BEL follows a lognormal distribution with parameters (sigma = 0.1)</t>
  </si>
  <si>
    <t>LIC PV(FCF) by Line of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</si>
</sst>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/>
    <xf numFmtId="10" fontId="0" fillId="0" borderId="0" xfId="0" applyNumberFormat="1"/>
    <xf numFmtId="3" fontId="0" fillId="0" borderId="0" xfId="0" applyNumberFormat="1"/>
    <xf numFmtId="4" fontId="0" fillId="0" borderId="0" xfId="0" applyNumberFormat="1"/>
    <xf numFmtId="164" fontId="0" fillId="0" borderId="0" xfId="0" applyNumberFormat="1"/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" fillId="3" borderId="4" xfId="3" applyNumberFormat="1" applyBorder="1" applyAlignment="1">
      <alignment horizontal="center"/>
    </xf>
    <xf numFmtId="3" fontId="0" fillId="0" borderId="3" xfId="0" applyNumberFormat="1" applyBorder="1"/>
    <xf numFmtId="3" fontId="0" fillId="0" borderId="4" xfId="0" applyNumberFormat="1" applyBorder="1"/>
    <xf numFmtId="0" fontId="0" fillId="0" borderId="6" xfId="0" applyBorder="1"/>
    <xf numFmtId="0" fontId="0" fillId="0" borderId="7" xfId="0" applyBorder="1"/>
    <xf numFmtId="3" fontId="0" fillId="5" borderId="3" xfId="0" applyNumberFormat="1" applyFill="1" applyBorder="1"/>
    <xf numFmtId="3" fontId="0" fillId="5" borderId="4" xfId="0" applyNumberFormat="1" applyFill="1" applyBorder="1"/>
    <xf numFmtId="0" fontId="2" fillId="2" borderId="3" xfId="2" applyBorder="1" applyAlignment="1">
      <alignment horizontal="center"/>
    </xf>
    <xf numFmtId="0" fontId="3" fillId="0" borderId="1" xfId="0" applyFont="1" applyBorder="1"/>
    <xf numFmtId="0" fontId="0" fillId="0" borderId="8" xfId="0" applyBorder="1"/>
    <xf numFmtId="0" fontId="3" fillId="0" borderId="6" xfId="0" applyFont="1" applyBorder="1"/>
    <xf numFmtId="9" fontId="0" fillId="5" borderId="2" xfId="0" applyNumberFormat="1" applyFill="1" applyBorder="1"/>
    <xf numFmtId="9" fontId="0" fillId="5" borderId="3" xfId="0" applyNumberFormat="1" applyFill="1" applyBorder="1"/>
    <xf numFmtId="10" fontId="0" fillId="5" borderId="4" xfId="0" applyNumberFormat="1" applyFill="1" applyBorder="1"/>
    <xf numFmtId="9" fontId="0" fillId="5" borderId="4" xfId="0" applyNumberFormat="1" applyFill="1" applyBorder="1"/>
    <xf numFmtId="9" fontId="0" fillId="5" borderId="3" xfId="1" applyFont="1" applyFill="1" applyBorder="1" applyAlignment="1">
      <alignment horizontal="center"/>
    </xf>
    <xf numFmtId="9" fontId="0" fillId="5" borderId="4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9" fontId="0" fillId="4" borderId="3" xfId="0" applyNumberFormat="1" applyFill="1" applyBorder="1"/>
  </cellXfs>
  <cellStyles count="4">
    <cellStyle name="40% - Accent2" xfId="3" builtinId="35"/>
    <cellStyle name="Bad" xfId="2" builtinId="2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11339</xdr:colOff>
      <xdr:row>34</xdr:row>
      <xdr:rowOff>85045</xdr:rowOff>
    </xdr:from>
    <xdr:to>
      <xdr:col>4</xdr:col>
      <xdr:colOff>1891025</xdr:colOff>
      <xdr:row>39</xdr:row>
      <xdr:rowOff>111235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660" y="4983616"/>
          <a:ext cx="4752381" cy="9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11339</xdr:colOff>
      <xdr:row>34</xdr:row>
      <xdr:rowOff>85045</xdr:rowOff>
    </xdr:from>
    <xdr:to>
      <xdr:col>4</xdr:col>
      <xdr:colOff>1891025</xdr:colOff>
      <xdr:row>39</xdr:row>
      <xdr:rowOff>111235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939" y="6562045"/>
          <a:ext cx="4660986" cy="978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tabSelected="1" zoomScaleNormal="100" workbookViewId="0"/>
  </sheetViews>
  <sheetFormatPr defaultRowHeight="15" x14ac:dyDescent="0.25"/>
  <cols>
    <col min="2" max="2" width="23.42578125" customWidth="1"/>
    <col min="5" max="5" width="28.42578125" customWidth="1"/>
    <col min="12" max="12" width="23.42578125" customWidth="1"/>
    <col min="13" max="13" width="9.85546875" bestFit="1" customWidth="1"/>
    <col min="17" max="17" width="22.42578125" customWidth="1"/>
  </cols>
  <sheetData>
    <row r="2" spans="1:9" x14ac:dyDescent="0.25">
      <c r="A2" s="29" t="s">
        <v>43</v>
      </c>
      <c r="B2" t="s">
        <v>12</v>
      </c>
    </row>
    <row r="3" spans="1:9" x14ac:dyDescent="0.25">
      <c r="A3" s="29" t="s">
        <v>42</v>
      </c>
    </row>
    <row r="5" spans="1:9" x14ac:dyDescent="0.25">
      <c r="A5" s="29" t="s">
        <v>45</v>
      </c>
      <c r="B5" t="s">
        <v>32</v>
      </c>
    </row>
    <row r="6" spans="1:9" x14ac:dyDescent="0.25">
      <c r="A6" s="29" t="s">
        <v>44</v>
      </c>
      <c r="B6" t="s">
        <v>50</v>
      </c>
    </row>
    <row r="7" spans="1:9" x14ac:dyDescent="0.25">
      <c r="B7" t="s">
        <v>51</v>
      </c>
    </row>
    <row r="8" spans="1:9" x14ac:dyDescent="0.25">
      <c r="H8" t="s">
        <v>53</v>
      </c>
    </row>
    <row r="9" spans="1:9" x14ac:dyDescent="0.25">
      <c r="B9" s="20" t="s">
        <v>0</v>
      </c>
      <c r="C9" s="30" t="s">
        <v>35</v>
      </c>
      <c r="E9" s="21" t="s">
        <v>5</v>
      </c>
      <c r="F9" s="23">
        <v>0.06</v>
      </c>
      <c r="H9" s="20" t="s">
        <v>49</v>
      </c>
      <c r="I9" s="30" t="s">
        <v>35</v>
      </c>
    </row>
    <row r="10" spans="1:9" x14ac:dyDescent="0.25">
      <c r="B10" s="15" t="s">
        <v>1</v>
      </c>
      <c r="C10" s="19" t="s">
        <v>11</v>
      </c>
      <c r="E10" s="15" t="s">
        <v>8</v>
      </c>
      <c r="F10" s="24">
        <v>0.21</v>
      </c>
      <c r="H10" s="15" t="s">
        <v>39</v>
      </c>
      <c r="I10" s="13">
        <v>20000</v>
      </c>
    </row>
    <row r="11" spans="1:9" x14ac:dyDescent="0.25">
      <c r="B11" s="15" t="s">
        <v>2</v>
      </c>
      <c r="C11" s="17">
        <v>2000</v>
      </c>
      <c r="E11" s="16" t="s">
        <v>20</v>
      </c>
      <c r="F11" s="25">
        <v>5.0000000000000001E-3</v>
      </c>
      <c r="H11" s="16" t="s">
        <v>40</v>
      </c>
      <c r="I11" s="14">
        <v>5000</v>
      </c>
    </row>
    <row r="12" spans="1:9" x14ac:dyDescent="0.25">
      <c r="B12" s="15" t="s">
        <v>3</v>
      </c>
      <c r="C12" s="17">
        <v>500</v>
      </c>
      <c r="E12" s="22" t="s">
        <v>36</v>
      </c>
      <c r="F12" s="31"/>
    </row>
    <row r="13" spans="1:9" x14ac:dyDescent="0.25">
      <c r="B13" s="16" t="s">
        <v>4</v>
      </c>
      <c r="C13" s="18">
        <v>1000</v>
      </c>
      <c r="E13" s="15" t="s">
        <v>37</v>
      </c>
      <c r="F13" s="24">
        <v>0.01</v>
      </c>
    </row>
    <row r="14" spans="1:9" x14ac:dyDescent="0.25">
      <c r="B14" s="15" t="s">
        <v>9</v>
      </c>
      <c r="C14" s="17">
        <v>1074.2784179024475</v>
      </c>
      <c r="E14" s="16" t="s">
        <v>38</v>
      </c>
      <c r="F14" s="26">
        <v>0.02</v>
      </c>
    </row>
    <row r="15" spans="1:9" x14ac:dyDescent="0.25">
      <c r="B15" s="16" t="s">
        <v>10</v>
      </c>
      <c r="C15" s="18">
        <v>9617.147721398369</v>
      </c>
    </row>
    <row r="18" spans="1:4" x14ac:dyDescent="0.25">
      <c r="B18" t="s">
        <v>6</v>
      </c>
    </row>
    <row r="20" spans="1:4" x14ac:dyDescent="0.25">
      <c r="C20" s="9" t="s">
        <v>41</v>
      </c>
      <c r="D20" s="8"/>
    </row>
    <row r="21" spans="1:4" x14ac:dyDescent="0.25">
      <c r="C21" s="10">
        <v>12</v>
      </c>
      <c r="D21" s="27">
        <v>0.35</v>
      </c>
    </row>
    <row r="22" spans="1:4" x14ac:dyDescent="0.25">
      <c r="C22" s="10">
        <f t="shared" ref="C22:C27" si="0">C21+12</f>
        <v>24</v>
      </c>
      <c r="D22" s="27">
        <v>0.25</v>
      </c>
    </row>
    <row r="23" spans="1:4" x14ac:dyDescent="0.25">
      <c r="C23" s="10">
        <f t="shared" si="0"/>
        <v>36</v>
      </c>
      <c r="D23" s="27">
        <v>0.1</v>
      </c>
    </row>
    <row r="24" spans="1:4" x14ac:dyDescent="0.25">
      <c r="C24" s="10">
        <f t="shared" si="0"/>
        <v>48</v>
      </c>
      <c r="D24" s="27">
        <v>0.1</v>
      </c>
    </row>
    <row r="25" spans="1:4" x14ac:dyDescent="0.25">
      <c r="C25" s="10">
        <f t="shared" si="0"/>
        <v>60</v>
      </c>
      <c r="D25" s="27">
        <v>0.1</v>
      </c>
    </row>
    <row r="26" spans="1:4" x14ac:dyDescent="0.25">
      <c r="C26" s="10">
        <f t="shared" si="0"/>
        <v>72</v>
      </c>
      <c r="D26" s="27">
        <v>0.05</v>
      </c>
    </row>
    <row r="27" spans="1:4" x14ac:dyDescent="0.25">
      <c r="C27" s="11">
        <f t="shared" si="0"/>
        <v>84</v>
      </c>
      <c r="D27" s="28">
        <v>0.05</v>
      </c>
    </row>
    <row r="30" spans="1:4" x14ac:dyDescent="0.25">
      <c r="A30" s="29" t="s">
        <v>46</v>
      </c>
      <c r="B30" t="s">
        <v>13</v>
      </c>
    </row>
    <row r="31" spans="1:4" x14ac:dyDescent="0.25">
      <c r="A31" s="29" t="s">
        <v>42</v>
      </c>
    </row>
    <row r="32" spans="1:4" x14ac:dyDescent="0.25">
      <c r="A32" s="29"/>
    </row>
    <row r="33" spans="1:2" x14ac:dyDescent="0.25">
      <c r="A33" s="29" t="s">
        <v>48</v>
      </c>
      <c r="B33" t="s">
        <v>52</v>
      </c>
    </row>
    <row r="34" spans="1:2" x14ac:dyDescent="0.25">
      <c r="A34" s="29" t="s">
        <v>47</v>
      </c>
      <c r="B34" t="s">
        <v>14</v>
      </c>
    </row>
    <row r="42" spans="1:2" x14ac:dyDescent="0.25">
      <c r="B42" t="s">
        <v>26</v>
      </c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/>
  </sheetViews>
  <sheetFormatPr defaultRowHeight="15" x14ac:dyDescent="0.25"/>
  <cols>
    <col min="2" max="2" width="23.42578125" customWidth="1"/>
    <col min="5" max="5" width="28.42578125" customWidth="1"/>
    <col min="12" max="12" width="23.42578125" customWidth="1"/>
    <col min="13" max="13" width="9.85546875" bestFit="1" customWidth="1"/>
    <col min="17" max="17" width="22.42578125" customWidth="1"/>
  </cols>
  <sheetData>
    <row r="1" spans="1:23" x14ac:dyDescent="0.25">
      <c r="Q1" t="s">
        <v>15</v>
      </c>
    </row>
    <row r="2" spans="1:23" x14ac:dyDescent="0.25">
      <c r="A2" s="29" t="s">
        <v>43</v>
      </c>
      <c r="B2" t="s">
        <v>12</v>
      </c>
    </row>
    <row r="3" spans="1:23" x14ac:dyDescent="0.25">
      <c r="A3" s="29" t="s">
        <v>42</v>
      </c>
      <c r="Q3" s="1" t="s">
        <v>16</v>
      </c>
    </row>
    <row r="5" spans="1:23" x14ac:dyDescent="0.25">
      <c r="A5" s="29" t="s">
        <v>45</v>
      </c>
      <c r="B5" t="s">
        <v>32</v>
      </c>
      <c r="Q5" t="s">
        <v>17</v>
      </c>
    </row>
    <row r="6" spans="1:23" x14ac:dyDescent="0.25">
      <c r="A6" s="29" t="s">
        <v>44</v>
      </c>
      <c r="B6" t="s">
        <v>50</v>
      </c>
      <c r="V6" s="9" t="s">
        <v>7</v>
      </c>
      <c r="W6" s="8" t="s">
        <v>24</v>
      </c>
    </row>
    <row r="7" spans="1:23" x14ac:dyDescent="0.25">
      <c r="B7" t="s">
        <v>51</v>
      </c>
      <c r="Q7" t="s">
        <v>18</v>
      </c>
      <c r="R7" s="4">
        <f>C15*1.5</f>
        <v>14425.721582097554</v>
      </c>
      <c r="V7" s="10">
        <v>1</v>
      </c>
      <c r="W7" s="6">
        <f t="shared" ref="W7:W13" si="0" xml:space="preserve"> D21/(1+$R$11)^V7</f>
        <v>0.34146341463414637</v>
      </c>
    </row>
    <row r="8" spans="1:23" x14ac:dyDescent="0.25">
      <c r="H8" t="s">
        <v>53</v>
      </c>
      <c r="Q8" t="s">
        <v>19</v>
      </c>
      <c r="R8" s="4">
        <f>R7 + C14 -C13-C12-C11</f>
        <v>12000.000000000002</v>
      </c>
      <c r="V8" s="10">
        <v>2</v>
      </c>
      <c r="W8" s="6">
        <f t="shared" si="0"/>
        <v>0.23795359904818561</v>
      </c>
    </row>
    <row r="9" spans="1:23" x14ac:dyDescent="0.25">
      <c r="B9" s="20" t="s">
        <v>0</v>
      </c>
      <c r="C9" s="30" t="s">
        <v>35</v>
      </c>
      <c r="E9" s="21" t="s">
        <v>5</v>
      </c>
      <c r="F9" s="23">
        <v>0.06</v>
      </c>
      <c r="H9" s="20" t="s">
        <v>49</v>
      </c>
      <c r="I9" s="30" t="s">
        <v>35</v>
      </c>
      <c r="V9" s="10">
        <v>3</v>
      </c>
      <c r="W9" s="6">
        <f t="shared" si="0"/>
        <v>9.2859941091974887E-2</v>
      </c>
    </row>
    <row r="10" spans="1:23" x14ac:dyDescent="0.25">
      <c r="B10" s="15" t="s">
        <v>1</v>
      </c>
      <c r="C10" s="19" t="s">
        <v>11</v>
      </c>
      <c r="E10" s="15" t="s">
        <v>8</v>
      </c>
      <c r="F10" s="24">
        <v>0.21</v>
      </c>
      <c r="H10" s="15" t="s">
        <v>39</v>
      </c>
      <c r="I10" s="13">
        <v>20000</v>
      </c>
      <c r="Q10" t="s">
        <v>21</v>
      </c>
      <c r="R10" s="2">
        <f>F9/(1-F10)</f>
        <v>7.5949367088607583E-2</v>
      </c>
      <c r="V10" s="10">
        <v>4</v>
      </c>
      <c r="W10" s="6">
        <f t="shared" si="0"/>
        <v>9.0595064479975507E-2</v>
      </c>
    </row>
    <row r="11" spans="1:23" x14ac:dyDescent="0.25">
      <c r="B11" s="15" t="s">
        <v>2</v>
      </c>
      <c r="C11" s="17">
        <v>2000</v>
      </c>
      <c r="E11" s="16" t="s">
        <v>20</v>
      </c>
      <c r="F11" s="25">
        <v>5.0000000000000001E-3</v>
      </c>
      <c r="H11" s="16" t="s">
        <v>40</v>
      </c>
      <c r="I11" s="14">
        <v>5000</v>
      </c>
      <c r="Q11" t="s">
        <v>23</v>
      </c>
      <c r="R11" s="2">
        <f>F11 + F14</f>
        <v>2.5000000000000001E-2</v>
      </c>
      <c r="V11" s="10">
        <v>5</v>
      </c>
      <c r="W11" s="6">
        <f t="shared" si="0"/>
        <v>8.838542876095172E-2</v>
      </c>
    </row>
    <row r="12" spans="1:23" x14ac:dyDescent="0.25">
      <c r="B12" s="15" t="s">
        <v>3</v>
      </c>
      <c r="C12" s="17">
        <v>500</v>
      </c>
      <c r="E12" s="22" t="s">
        <v>36</v>
      </c>
      <c r="F12" s="31"/>
      <c r="Q12" t="s">
        <v>22</v>
      </c>
      <c r="R12" s="3">
        <f>W14*R10*R8</f>
        <v>853.46025089689851</v>
      </c>
      <c r="V12" s="10">
        <v>6</v>
      </c>
      <c r="W12" s="6">
        <f t="shared" si="0"/>
        <v>4.3114843298025236E-2</v>
      </c>
    </row>
    <row r="13" spans="1:23" x14ac:dyDescent="0.25">
      <c r="B13" s="16" t="s">
        <v>4</v>
      </c>
      <c r="C13" s="18">
        <v>1000</v>
      </c>
      <c r="E13" s="15" t="s">
        <v>37</v>
      </c>
      <c r="F13" s="24">
        <v>0.01</v>
      </c>
      <c r="V13" s="11">
        <v>7</v>
      </c>
      <c r="W13" s="7">
        <f t="shared" si="0"/>
        <v>4.2063261754170959E-2</v>
      </c>
    </row>
    <row r="14" spans="1:23" x14ac:dyDescent="0.25">
      <c r="B14" s="15" t="s">
        <v>9</v>
      </c>
      <c r="C14" s="17">
        <v>1074.2784179024475</v>
      </c>
      <c r="E14" s="16" t="s">
        <v>38</v>
      </c>
      <c r="F14" s="26">
        <v>0.02</v>
      </c>
      <c r="Q14" t="s">
        <v>25</v>
      </c>
      <c r="R14" s="4">
        <f>R12*I11/(I11+I10)</f>
        <v>170.69205017937969</v>
      </c>
      <c r="V14" s="11" t="s">
        <v>34</v>
      </c>
      <c r="W14" s="12">
        <f xml:space="preserve"> SUM(W7:W13)</f>
        <v>0.93643555306743032</v>
      </c>
    </row>
    <row r="15" spans="1:23" x14ac:dyDescent="0.25">
      <c r="B15" s="16" t="s">
        <v>10</v>
      </c>
      <c r="C15" s="18">
        <v>9617.147721398369</v>
      </c>
      <c r="Q15" t="s">
        <v>33</v>
      </c>
      <c r="R15" s="4">
        <f xml:space="preserve"> R12-R14</f>
        <v>682.76820071751877</v>
      </c>
    </row>
    <row r="17" spans="1:18" x14ac:dyDescent="0.25">
      <c r="Q17" s="1" t="s">
        <v>27</v>
      </c>
    </row>
    <row r="18" spans="1:18" x14ac:dyDescent="0.25">
      <c r="B18" t="s">
        <v>6</v>
      </c>
    </row>
    <row r="19" spans="1:18" x14ac:dyDescent="0.25">
      <c r="Q19" t="s">
        <v>28</v>
      </c>
    </row>
    <row r="20" spans="1:18" x14ac:dyDescent="0.25">
      <c r="C20" s="9" t="s">
        <v>41</v>
      </c>
      <c r="D20" s="8"/>
    </row>
    <row r="21" spans="1:18" x14ac:dyDescent="0.25">
      <c r="C21" s="10">
        <v>12</v>
      </c>
      <c r="D21" s="27">
        <v>0.35</v>
      </c>
      <c r="Q21" t="s">
        <v>29</v>
      </c>
      <c r="R21" s="5">
        <f xml:space="preserve"> LN(I11) - (0.1^2)/2</f>
        <v>8.5121931914162374</v>
      </c>
    </row>
    <row r="22" spans="1:18" x14ac:dyDescent="0.25">
      <c r="C22" s="10">
        <f t="shared" ref="C22:C27" si="1">C21+12</f>
        <v>24</v>
      </c>
      <c r="D22" s="27">
        <v>0.25</v>
      </c>
      <c r="Q22" t="s">
        <v>30</v>
      </c>
      <c r="R22" s="5">
        <f xml:space="preserve"> (LN(R14 + I11) - R21)/0.1</f>
        <v>0.38568625963412373</v>
      </c>
    </row>
    <row r="23" spans="1:18" x14ac:dyDescent="0.25">
      <c r="C23" s="10">
        <f t="shared" si="1"/>
        <v>36</v>
      </c>
      <c r="D23" s="27">
        <v>0.1</v>
      </c>
      <c r="Q23" t="s">
        <v>31</v>
      </c>
      <c r="R23" s="5">
        <f xml:space="preserve"> NORMDIST(R22,0,1, TRUE)</f>
        <v>0.65013547989590248</v>
      </c>
    </row>
    <row r="24" spans="1:18" x14ac:dyDescent="0.25">
      <c r="C24" s="10">
        <f t="shared" si="1"/>
        <v>48</v>
      </c>
      <c r="D24" s="27">
        <v>0.1</v>
      </c>
    </row>
    <row r="25" spans="1:18" x14ac:dyDescent="0.25">
      <c r="C25" s="10">
        <f t="shared" si="1"/>
        <v>60</v>
      </c>
      <c r="D25" s="27">
        <v>0.1</v>
      </c>
    </row>
    <row r="26" spans="1:18" x14ac:dyDescent="0.25">
      <c r="C26" s="10">
        <f t="shared" si="1"/>
        <v>72</v>
      </c>
      <c r="D26" s="27">
        <v>0.05</v>
      </c>
    </row>
    <row r="27" spans="1:18" x14ac:dyDescent="0.25">
      <c r="C27" s="11">
        <f t="shared" si="1"/>
        <v>84</v>
      </c>
      <c r="D27" s="28">
        <v>0.05</v>
      </c>
    </row>
    <row r="30" spans="1:18" x14ac:dyDescent="0.25">
      <c r="A30" s="29" t="s">
        <v>46</v>
      </c>
      <c r="B30" t="s">
        <v>13</v>
      </c>
    </row>
    <row r="31" spans="1:18" x14ac:dyDescent="0.25">
      <c r="A31" s="29" t="s">
        <v>42</v>
      </c>
    </row>
    <row r="32" spans="1:18" x14ac:dyDescent="0.25">
      <c r="A32" s="29"/>
    </row>
    <row r="33" spans="1:2" x14ac:dyDescent="0.25">
      <c r="A33" s="29" t="s">
        <v>48</v>
      </c>
      <c r="B33" t="s">
        <v>52</v>
      </c>
    </row>
    <row r="34" spans="1:2" x14ac:dyDescent="0.25">
      <c r="A34" s="29" t="s">
        <v>47</v>
      </c>
      <c r="B34" t="s">
        <v>14</v>
      </c>
    </row>
    <row r="42" spans="1:2" x14ac:dyDescent="0.25">
      <c r="B42" t="s">
        <v>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</vt:lpstr>
      <vt:lpstr>answer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Tjun Tuen</dc:creator>
  <cp:lastModifiedBy>Owner</cp:lastModifiedBy>
  <dcterms:created xsi:type="dcterms:W3CDTF">2022-04-02T19:32:07Z</dcterms:created>
  <dcterms:modified xsi:type="dcterms:W3CDTF">2022-10-10T22:05:56Z</dcterms:modified>
</cp:coreProperties>
</file>