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OneDrive\Exam(6).2016.Fall\Excel\"/>
    </mc:Choice>
  </mc:AlternateContent>
  <bookViews>
    <workbookView xWindow="0" yWindow="0" windowWidth="24000" windowHeight="9735"/>
  </bookViews>
  <sheets>
    <sheet name="MCT Ratio 1" sheetId="1" r:id="rId1"/>
    <sheet name="MCT Ratio 1 (Answer)" sheetId="3" r:id="rId2"/>
    <sheet name="MCT Ratio 2" sheetId="2" r:id="rId3"/>
    <sheet name="MCT Ratio 2 (Answer)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1" i="4" l="1"/>
  <c r="X37" i="4"/>
  <c r="U37" i="4"/>
  <c r="U38" i="4" s="1"/>
  <c r="R24" i="4"/>
  <c r="W18" i="4"/>
  <c r="W17" i="4"/>
  <c r="W16" i="4"/>
  <c r="W15" i="4"/>
  <c r="W14" i="4"/>
  <c r="Z14" i="4" s="1"/>
  <c r="R7" i="4" s="1"/>
  <c r="R8" i="4" s="1"/>
  <c r="U41" i="3"/>
  <c r="X37" i="3"/>
  <c r="U37" i="3"/>
  <c r="U38" i="3" s="1"/>
  <c r="R24" i="3"/>
  <c r="W18" i="3"/>
  <c r="W17" i="3"/>
  <c r="W16" i="3"/>
  <c r="W15" i="3"/>
  <c r="W14" i="3"/>
  <c r="Z14" i="3" s="1"/>
  <c r="R7" i="3" s="1"/>
  <c r="R8" i="3" s="1"/>
  <c r="S45" i="4" l="1"/>
  <c r="T31" i="4" s="1"/>
  <c r="S41" i="4"/>
  <c r="S42" i="4" s="1"/>
  <c r="R31" i="4" s="1"/>
  <c r="S45" i="3"/>
  <c r="T31" i="3" s="1"/>
  <c r="S41" i="3"/>
  <c r="S42" i="3" s="1"/>
  <c r="R31" i="3" s="1"/>
  <c r="R32" i="3" s="1"/>
  <c r="U24" i="3" s="1"/>
  <c r="R25" i="3"/>
  <c r="U8" i="3" s="1"/>
  <c r="R9" i="3"/>
  <c r="R32" i="4" l="1"/>
  <c r="U24" i="4" s="1"/>
  <c r="R25" i="4" s="1"/>
  <c r="U8" i="4" s="1"/>
  <c r="R9" i="4" s="1"/>
  <c r="T2" i="3"/>
  <c r="W2" i="3"/>
  <c r="T2" i="4" l="1"/>
  <c r="W2" i="4"/>
</calcChain>
</file>

<file path=xl/sharedStrings.xml><?xml version="1.0" encoding="utf-8"?>
<sst xmlns="http://schemas.openxmlformats.org/spreadsheetml/2006/main" count="812" uniqueCount="71">
  <si>
    <t>Reading:</t>
  </si>
  <si>
    <t>OSFI.MCT-IFRS</t>
  </si>
  <si>
    <t>|</t>
  </si>
  <si>
    <t>Model:</t>
  </si>
  <si>
    <t>Based on source text</t>
  </si>
  <si>
    <t>The supervisery target capital ratio of 150%</t>
  </si>
  <si>
    <t xml:space="preserve"> with a ratio of</t>
  </si>
  <si>
    <t>Problem Type:</t>
  </si>
  <si>
    <t>Basic MCT Ratio Calculation</t>
  </si>
  <si>
    <t>Step 1</t>
  </si>
  <si>
    <t xml:space="preserve"> Write down the formula (then substitute the values from the side calculations below)</t>
  </si>
  <si>
    <t>Given</t>
  </si>
  <si>
    <t>(a)</t>
  </si>
  <si>
    <t>Calculate the diversification credit and the final MCT ratio.</t>
  </si>
  <si>
    <t>(b)</t>
  </si>
  <si>
    <t>State whether OSFI's supervisery target capital ratio is met.</t>
  </si>
  <si>
    <t>MCT ratio</t>
  </si>
  <si>
    <t>=</t>
  </si>
  <si>
    <t>CapAv</t>
  </si>
  <si>
    <t>/</t>
  </si>
  <si>
    <t>min CapReq</t>
  </si>
  <si>
    <t>(</t>
  </si>
  <si>
    <t>CapReq</t>
  </si>
  <si>
    <t>)</t>
  </si>
  <si>
    <t>Capital Available</t>
  </si>
  <si>
    <t>gross capital available</t>
  </si>
  <si>
    <t>deduction 1</t>
  </si>
  <si>
    <t>&lt;==</t>
  </si>
  <si>
    <t>deduction for unregistered reinsurance</t>
  </si>
  <si>
    <t>(final answer)</t>
  </si>
  <si>
    <t>deduction 2</t>
  </si>
  <si>
    <t>deduction related to category B &amp; C capital composition limits</t>
  </si>
  <si>
    <t>other deductions</t>
  </si>
  <si>
    <t>Side Calc</t>
  </si>
  <si>
    <t xml:space="preserve"> Calculate  the final value for capital available</t>
  </si>
  <si>
    <t>other additions</t>
  </si>
  <si>
    <t>Capital Required</t>
  </si>
  <si>
    <t>Notation</t>
  </si>
  <si>
    <t xml:space="preserve">- </t>
  </si>
  <si>
    <t>Insurance risk</t>
  </si>
  <si>
    <t>I</t>
  </si>
  <si>
    <t>Market risk</t>
  </si>
  <si>
    <t>M</t>
  </si>
  <si>
    <t>Credit risk</t>
  </si>
  <si>
    <t>C</t>
  </si>
  <si>
    <t xml:space="preserve">+ </t>
  </si>
  <si>
    <t>Operational risk</t>
  </si>
  <si>
    <t>O</t>
  </si>
  <si>
    <t>diversification correlation</t>
  </si>
  <si>
    <t>R</t>
  </si>
  <si>
    <t>(used for calculating DC or Diversification Credit)</t>
  </si>
  <si>
    <t xml:space="preserve"> Calculate the total capital required</t>
  </si>
  <si>
    <t>SUM(IMCO)</t>
  </si>
  <si>
    <t>-</t>
  </si>
  <si>
    <t>DC</t>
  </si>
  <si>
    <t>Side calculation for Diversification Credit:</t>
  </si>
  <si>
    <t xml:space="preserve"> (This looks more complicated than it really is.)</t>
  </si>
  <si>
    <t>Sum 1</t>
  </si>
  <si>
    <r>
      <t>SQRT(</t>
    </r>
    <r>
      <rPr>
        <b/>
        <sz val="11"/>
        <color rgb="FF00B050"/>
        <rFont val="Calibri"/>
        <family val="2"/>
        <scheme val="minor"/>
      </rPr>
      <t>Sum 2</t>
    </r>
    <r>
      <rPr>
        <sz val="11"/>
        <color theme="1"/>
        <rFont val="Calibri"/>
        <family val="2"/>
        <scheme val="minor"/>
      </rPr>
      <t>)</t>
    </r>
  </si>
  <si>
    <t>Another side calc:</t>
  </si>
  <si>
    <t>Define</t>
  </si>
  <si>
    <t>A</t>
  </si>
  <si>
    <t>Asset risk</t>
  </si>
  <si>
    <t>+</t>
  </si>
  <si>
    <t>Then</t>
  </si>
  <si>
    <t>And</t>
  </si>
  <si>
    <t>Sum 2</t>
  </si>
  <si>
    <r>
      <t>A</t>
    </r>
    <r>
      <rPr>
        <vertAlign val="superscript"/>
        <sz val="11"/>
        <color theme="1"/>
        <rFont val="Calibri"/>
        <family val="2"/>
        <scheme val="minor"/>
      </rPr>
      <t>2</t>
    </r>
  </si>
  <si>
    <r>
      <t>I</t>
    </r>
    <r>
      <rPr>
        <vertAlign val="superscript"/>
        <sz val="11"/>
        <color theme="1"/>
        <rFont val="Calibri"/>
        <family val="2"/>
        <scheme val="minor"/>
      </rPr>
      <t>2</t>
    </r>
  </si>
  <si>
    <t>2R x A x I</t>
  </si>
  <si>
    <r>
      <t xml:space="preserve">(Now substitute </t>
    </r>
    <r>
      <rPr>
        <b/>
        <i/>
        <sz val="11"/>
        <color rgb="FF0070C0"/>
        <rFont val="Calibri"/>
        <family val="2"/>
        <scheme val="minor"/>
      </rPr>
      <t>Sum 1</t>
    </r>
    <r>
      <rPr>
        <i/>
        <sz val="11"/>
        <color theme="1"/>
        <rFont val="Calibri"/>
        <family val="2"/>
        <scheme val="minor"/>
      </rPr>
      <t xml:space="preserve"> and </t>
    </r>
    <r>
      <rPr>
        <b/>
        <i/>
        <sz val="11"/>
        <color rgb="FF00B050"/>
        <rFont val="Calibri"/>
        <family val="2"/>
        <scheme val="minor"/>
      </rPr>
      <t>Sum 2</t>
    </r>
    <r>
      <rPr>
        <i/>
        <sz val="11"/>
        <color theme="1"/>
        <rFont val="Calibri"/>
        <family val="2"/>
        <scheme val="minor"/>
      </rPr>
      <t xml:space="preserve"> above.)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</si>
</sst>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72">
    <xf numFmtId="0" fontId="0" fillId="0" borderId="0" xfId="0"/>
    <xf numFmtId="0" fontId="5" fillId="0" borderId="0" xfId="0" applyFont="1"/>
    <xf numFmtId="0" fontId="0" fillId="0" borderId="0" xfId="0" applyFont="1"/>
    <xf numFmtId="0" fontId="6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/>
    <xf numFmtId="0" fontId="5" fillId="0" borderId="1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164" fontId="5" fillId="0" borderId="3" xfId="0" applyNumberFormat="1" applyFont="1" applyBorder="1" applyAlignment="1">
      <alignment horizontal="center"/>
    </xf>
    <xf numFmtId="0" fontId="3" fillId="3" borderId="0" xfId="2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3" fontId="5" fillId="0" borderId="0" xfId="0" applyNumberFormat="1" applyFont="1"/>
    <xf numFmtId="3" fontId="0" fillId="0" borderId="0" xfId="0" applyNumberFormat="1"/>
    <xf numFmtId="0" fontId="7" fillId="0" borderId="0" xfId="0" quotePrefix="1" applyFont="1" applyAlignment="1">
      <alignment horizontal="center"/>
    </xf>
    <xf numFmtId="3" fontId="1" fillId="4" borderId="0" xfId="3" applyNumberFormat="1" applyAlignment="1">
      <alignment horizontal="center"/>
    </xf>
    <xf numFmtId="0" fontId="0" fillId="0" borderId="0" xfId="0" quotePrefix="1" applyAlignment="1">
      <alignment horizontal="center"/>
    </xf>
    <xf numFmtId="3" fontId="2" fillId="2" borderId="0" xfId="1" applyNumberFormat="1" applyAlignment="1">
      <alignment horizontal="center"/>
    </xf>
    <xf numFmtId="3" fontId="0" fillId="0" borderId="0" xfId="0" quotePrefix="1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3" fontId="0" fillId="0" borderId="1" xfId="0" applyNumberFormat="1" applyFont="1" applyBorder="1"/>
    <xf numFmtId="3" fontId="0" fillId="0" borderId="2" xfId="0" applyNumberFormat="1" applyFont="1" applyBorder="1"/>
    <xf numFmtId="3" fontId="0" fillId="0" borderId="3" xfId="0" applyNumberFormat="1" applyFont="1" applyBorder="1"/>
    <xf numFmtId="3" fontId="0" fillId="5" borderId="3" xfId="0" applyNumberFormat="1" applyFont="1" applyFill="1" applyBorder="1"/>
    <xf numFmtId="164" fontId="3" fillId="3" borderId="0" xfId="2" applyNumberFormat="1" applyAlignment="1">
      <alignment horizontal="center"/>
    </xf>
    <xf numFmtId="3" fontId="4" fillId="0" borderId="0" xfId="0" quotePrefix="1" applyNumberFormat="1" applyFont="1" applyAlignment="1">
      <alignment horizontal="center"/>
    </xf>
    <xf numFmtId="3" fontId="0" fillId="0" borderId="4" xfId="0" applyNumberFormat="1" applyFont="1" applyBorder="1"/>
    <xf numFmtId="3" fontId="0" fillId="0" borderId="0" xfId="0" applyNumberFormat="1" applyFont="1" applyBorder="1"/>
    <xf numFmtId="3" fontId="0" fillId="0" borderId="5" xfId="0" applyNumberFormat="1" applyFont="1" applyBorder="1"/>
    <xf numFmtId="3" fontId="0" fillId="5" borderId="5" xfId="0" applyNumberFormat="1" applyFont="1" applyFill="1" applyBorder="1"/>
    <xf numFmtId="3" fontId="4" fillId="0" borderId="0" xfId="0" applyNumberFormat="1" applyFont="1"/>
    <xf numFmtId="3" fontId="0" fillId="4" borderId="0" xfId="3" applyNumberFormat="1" applyFont="1" applyAlignment="1">
      <alignment horizontal="center"/>
    </xf>
    <xf numFmtId="3" fontId="0" fillId="0" borderId="6" xfId="0" applyNumberFormat="1" applyFont="1" applyBorder="1"/>
    <xf numFmtId="3" fontId="0" fillId="0" borderId="7" xfId="0" applyNumberFormat="1" applyFont="1" applyBorder="1"/>
    <xf numFmtId="3" fontId="0" fillId="0" borderId="8" xfId="0" applyNumberFormat="1" applyFont="1" applyBorder="1"/>
    <xf numFmtId="3" fontId="0" fillId="5" borderId="8" xfId="0" applyNumberFormat="1" applyFont="1" applyFill="1" applyBorder="1"/>
    <xf numFmtId="0" fontId="7" fillId="0" borderId="9" xfId="0" applyFont="1" applyBorder="1" applyAlignment="1">
      <alignment horizontal="center"/>
    </xf>
    <xf numFmtId="3" fontId="0" fillId="0" borderId="10" xfId="0" applyNumberFormat="1" applyFont="1" applyBorder="1"/>
    <xf numFmtId="3" fontId="0" fillId="0" borderId="11" xfId="0" applyNumberFormat="1" applyFont="1" applyBorder="1"/>
    <xf numFmtId="3" fontId="1" fillId="4" borderId="11" xfId="3" applyNumberFormat="1" applyBorder="1" applyAlignment="1">
      <alignment horizontal="center"/>
    </xf>
    <xf numFmtId="3" fontId="0" fillId="0" borderId="4" xfId="0" quotePrefix="1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center"/>
    </xf>
    <xf numFmtId="3" fontId="0" fillId="0" borderId="9" xfId="0" applyNumberFormat="1" applyFont="1" applyBorder="1"/>
    <xf numFmtId="3" fontId="0" fillId="5" borderId="11" xfId="0" applyNumberFormat="1" applyFont="1" applyFill="1" applyBorder="1"/>
    <xf numFmtId="3" fontId="0" fillId="0" borderId="6" xfId="0" quotePrefix="1" applyNumberFormat="1" applyFont="1" applyBorder="1" applyAlignment="1">
      <alignment horizontal="right"/>
    </xf>
    <xf numFmtId="0" fontId="0" fillId="0" borderId="7" xfId="0" applyFont="1" applyBorder="1"/>
    <xf numFmtId="165" fontId="0" fillId="5" borderId="3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/>
    </xf>
    <xf numFmtId="3" fontId="2" fillId="2" borderId="0" xfId="1" applyNumberFormat="1"/>
    <xf numFmtId="3" fontId="5" fillId="0" borderId="1" xfId="0" applyNumberFormat="1" applyFont="1" applyBorder="1"/>
    <xf numFmtId="3" fontId="9" fillId="0" borderId="0" xfId="0" applyNumberFormat="1" applyFont="1"/>
    <xf numFmtId="3" fontId="8" fillId="0" borderId="0" xfId="0" applyNumberFormat="1" applyFont="1"/>
    <xf numFmtId="0" fontId="10" fillId="0" borderId="0" xfId="0" applyFont="1" applyAlignment="1">
      <alignment horizontal="center"/>
    </xf>
    <xf numFmtId="3" fontId="0" fillId="0" borderId="0" xfId="0" applyNumberFormat="1" applyFont="1" applyAlignment="1"/>
    <xf numFmtId="3" fontId="0" fillId="0" borderId="0" xfId="0" applyNumberFormat="1" applyAlignment="1"/>
    <xf numFmtId="3" fontId="5" fillId="0" borderId="1" xfId="0" applyNumberFormat="1" applyFont="1" applyBorder="1" applyAlignment="1">
      <alignment horizontal="left"/>
    </xf>
    <xf numFmtId="0" fontId="5" fillId="0" borderId="3" xfId="0" applyFont="1" applyBorder="1"/>
    <xf numFmtId="3" fontId="12" fillId="0" borderId="0" xfId="0" applyNumberFormat="1" applyFont="1"/>
    <xf numFmtId="3" fontId="13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4" fillId="0" borderId="0" xfId="0" applyNumberFormat="1" applyFont="1"/>
    <xf numFmtId="3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</cellXfs>
  <cellStyles count="4">
    <cellStyle name="40% - Accent1" xfId="3" builtinId="31"/>
    <cellStyle name="Good" xfId="1" builtinId="26"/>
    <cellStyle name="Neutral" xfId="2" builtinId="28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C59"/>
  <sheetViews>
    <sheetView tabSelected="1" workbookViewId="0"/>
  </sheetViews>
  <sheetFormatPr defaultRowHeight="15" x14ac:dyDescent="0.25"/>
  <sheetData>
    <row r="1" spans="1:29" s="2" customFormat="1" x14ac:dyDescent="0.25">
      <c r="A1" s="1" t="s">
        <v>0</v>
      </c>
      <c r="C1" t="s">
        <v>1</v>
      </c>
      <c r="D1" s="3"/>
      <c r="E1" s="3"/>
      <c r="N1" s="4" t="s">
        <v>2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5" t="s">
        <v>2</v>
      </c>
      <c r="AC1" s="6"/>
    </row>
    <row r="2" spans="1:29" s="2" customFormat="1" x14ac:dyDescent="0.25">
      <c r="A2" s="1" t="s">
        <v>3</v>
      </c>
      <c r="C2" s="2" t="s">
        <v>4</v>
      </c>
      <c r="N2" s="4" t="s">
        <v>2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5" t="s">
        <v>2</v>
      </c>
      <c r="AC2" s="6"/>
    </row>
    <row r="3" spans="1:29" s="2" customFormat="1" x14ac:dyDescent="0.25">
      <c r="A3" s="1" t="s">
        <v>7</v>
      </c>
      <c r="C3" s="2" t="s">
        <v>8</v>
      </c>
      <c r="N3" s="4" t="s">
        <v>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5" t="s">
        <v>2</v>
      </c>
      <c r="AC3" s="6"/>
    </row>
    <row r="4" spans="1:29" s="2" customForma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4" t="s">
        <v>2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5" t="s">
        <v>2</v>
      </c>
      <c r="AC4" s="6"/>
    </row>
    <row r="5" spans="1:29" s="2" customFormat="1" x14ac:dyDescent="0.25">
      <c r="A5" s="17" t="s">
        <v>11</v>
      </c>
      <c r="C5" t="s">
        <v>12</v>
      </c>
      <c r="D5" t="s">
        <v>13</v>
      </c>
      <c r="E5" s="6"/>
      <c r="F5" s="6"/>
      <c r="G5" s="6"/>
      <c r="H5" s="6"/>
      <c r="I5" s="6"/>
      <c r="J5" s="6"/>
      <c r="K5" s="6"/>
      <c r="L5" s="6"/>
      <c r="M5" s="18"/>
      <c r="N5" s="4" t="s">
        <v>2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5" t="s">
        <v>2</v>
      </c>
      <c r="AC5" s="6"/>
    </row>
    <row r="6" spans="1:29" s="2" customFormat="1" x14ac:dyDescent="0.25">
      <c r="C6" s="6" t="s">
        <v>14</v>
      </c>
      <c r="D6" s="6" t="s">
        <v>15</v>
      </c>
      <c r="E6" s="6"/>
      <c r="F6" s="6"/>
      <c r="G6" s="6"/>
      <c r="H6" s="6"/>
      <c r="I6" s="6"/>
      <c r="J6" s="6"/>
      <c r="K6" s="6"/>
      <c r="L6" s="6"/>
      <c r="M6" s="18"/>
      <c r="N6" s="4" t="s">
        <v>2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5" t="s">
        <v>2</v>
      </c>
      <c r="AC6" s="6"/>
    </row>
    <row r="7" spans="1:29" s="2" customFormat="1" x14ac:dyDescent="0.25">
      <c r="N7" s="4" t="s">
        <v>2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5" t="s">
        <v>2</v>
      </c>
      <c r="AC7" s="6"/>
    </row>
    <row r="8" spans="1:29" s="2" customFormat="1" x14ac:dyDescent="0.25">
      <c r="A8" s="17"/>
      <c r="B8" s="18"/>
      <c r="C8" s="6" t="s">
        <v>24</v>
      </c>
      <c r="D8" s="6"/>
      <c r="E8" s="6"/>
      <c r="F8" s="6"/>
      <c r="G8" s="6"/>
      <c r="H8" s="6"/>
      <c r="I8" s="6"/>
      <c r="J8" s="6"/>
      <c r="K8" s="6"/>
      <c r="L8" s="6"/>
      <c r="M8" s="18"/>
      <c r="N8" s="4" t="s">
        <v>2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5" t="s">
        <v>2</v>
      </c>
      <c r="AC8" s="6"/>
    </row>
    <row r="9" spans="1:29" s="2" customFormat="1" x14ac:dyDescent="0.25">
      <c r="A9" s="18"/>
      <c r="B9" s="18"/>
      <c r="C9" s="25" t="s">
        <v>25</v>
      </c>
      <c r="D9" s="26"/>
      <c r="E9" s="27"/>
      <c r="F9" s="28">
        <v>51300</v>
      </c>
      <c r="G9" s="6"/>
      <c r="H9" s="6"/>
      <c r="I9" s="6"/>
      <c r="J9" s="6"/>
      <c r="K9" s="18"/>
      <c r="L9" s="18"/>
      <c r="M9" s="18"/>
      <c r="N9" s="4" t="s">
        <v>2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5" t="s">
        <v>2</v>
      </c>
      <c r="AC9" s="6"/>
    </row>
    <row r="10" spans="1:29" s="2" customFormat="1" x14ac:dyDescent="0.25">
      <c r="A10" s="18"/>
      <c r="B10" s="18"/>
      <c r="C10" s="31" t="s">
        <v>26</v>
      </c>
      <c r="D10" s="32"/>
      <c r="E10" s="33"/>
      <c r="F10" s="34">
        <v>1500</v>
      </c>
      <c r="G10" s="23" t="s">
        <v>27</v>
      </c>
      <c r="H10" s="18" t="s">
        <v>28</v>
      </c>
      <c r="I10" s="6"/>
      <c r="J10" s="6"/>
      <c r="K10" s="18"/>
      <c r="L10" s="18"/>
      <c r="M10" s="18"/>
      <c r="N10" s="4" t="s">
        <v>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5" t="s">
        <v>2</v>
      </c>
      <c r="AC10" s="6"/>
    </row>
    <row r="11" spans="1:29" s="2" customFormat="1" x14ac:dyDescent="0.25">
      <c r="A11" s="18"/>
      <c r="B11" s="18"/>
      <c r="C11" s="31" t="s">
        <v>30</v>
      </c>
      <c r="D11" s="32"/>
      <c r="E11" s="33"/>
      <c r="F11" s="34">
        <v>420</v>
      </c>
      <c r="G11" s="23" t="s">
        <v>27</v>
      </c>
      <c r="H11" s="18" t="s">
        <v>31</v>
      </c>
      <c r="I11" s="6"/>
      <c r="J11" s="6"/>
      <c r="K11" s="18"/>
      <c r="L11" s="18"/>
      <c r="M11" s="18"/>
      <c r="N11" s="4" t="s">
        <v>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5" t="s">
        <v>2</v>
      </c>
      <c r="AC11" s="6"/>
    </row>
    <row r="12" spans="1:29" s="2" customFormat="1" x14ac:dyDescent="0.25">
      <c r="A12" s="17"/>
      <c r="B12" s="18"/>
      <c r="C12" s="31" t="s">
        <v>32</v>
      </c>
      <c r="D12" s="32"/>
      <c r="E12" s="33"/>
      <c r="F12" s="34">
        <v>20</v>
      </c>
      <c r="G12" s="6"/>
      <c r="H12" s="6"/>
      <c r="I12" s="6"/>
      <c r="J12" s="6"/>
      <c r="K12" s="18"/>
      <c r="L12" s="18"/>
      <c r="M12" s="18"/>
      <c r="N12" s="4" t="s">
        <v>2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5" t="s">
        <v>2</v>
      </c>
      <c r="AC12" s="6"/>
    </row>
    <row r="13" spans="1:29" s="2" customFormat="1" x14ac:dyDescent="0.25">
      <c r="A13" s="18"/>
      <c r="B13" s="18"/>
      <c r="C13" s="37" t="s">
        <v>35</v>
      </c>
      <c r="D13" s="38"/>
      <c r="E13" s="39"/>
      <c r="F13" s="40">
        <v>30</v>
      </c>
      <c r="G13" s="6"/>
      <c r="H13" s="6"/>
      <c r="I13" s="6"/>
      <c r="J13" s="6"/>
      <c r="K13" s="18"/>
      <c r="L13" s="18"/>
      <c r="M13" s="18"/>
      <c r="N13" s="4" t="s">
        <v>2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5" t="s">
        <v>2</v>
      </c>
      <c r="AC13" s="6"/>
    </row>
    <row r="14" spans="1:29" s="2" customFormat="1" x14ac:dyDescent="0.25">
      <c r="A14" s="18"/>
      <c r="B14" s="18"/>
      <c r="C14" s="6"/>
      <c r="D14" s="6"/>
      <c r="E14" s="6"/>
      <c r="F14" s="6"/>
      <c r="G14" s="6"/>
      <c r="H14" s="6"/>
      <c r="I14" s="6"/>
      <c r="J14" s="6"/>
      <c r="K14" s="18"/>
      <c r="L14" s="18"/>
      <c r="M14" s="18"/>
      <c r="N14" s="4" t="s">
        <v>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5" t="s">
        <v>2</v>
      </c>
      <c r="AC14" s="6"/>
    </row>
    <row r="15" spans="1:29" s="2" customFormat="1" x14ac:dyDescent="0.25">
      <c r="C15" s="6" t="s">
        <v>36</v>
      </c>
      <c r="D15" s="6"/>
      <c r="E15" s="6"/>
      <c r="F15" s="6"/>
      <c r="G15" s="6"/>
      <c r="H15" s="38" t="s">
        <v>37</v>
      </c>
      <c r="I15" s="6"/>
      <c r="J15" s="6"/>
      <c r="K15" s="18"/>
      <c r="L15" s="18"/>
      <c r="M15" s="18"/>
      <c r="N15" s="4" t="s">
        <v>2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5" t="s">
        <v>2</v>
      </c>
      <c r="AC15" s="6"/>
    </row>
    <row r="16" spans="1:29" s="2" customFormat="1" x14ac:dyDescent="0.25">
      <c r="C16" s="47" t="s">
        <v>39</v>
      </c>
      <c r="D16" s="42"/>
      <c r="E16" s="43"/>
      <c r="F16" s="48">
        <v>38800</v>
      </c>
      <c r="G16" s="23" t="s">
        <v>27</v>
      </c>
      <c r="H16" s="5" t="s">
        <v>40</v>
      </c>
      <c r="I16" s="6"/>
      <c r="J16" s="6"/>
      <c r="K16" s="6"/>
      <c r="L16" s="6"/>
      <c r="M16" s="18"/>
      <c r="N16" s="4" t="s">
        <v>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5" t="s">
        <v>2</v>
      </c>
      <c r="AC16" s="6"/>
    </row>
    <row r="17" spans="3:29" s="2" customFormat="1" x14ac:dyDescent="0.25">
      <c r="C17" s="31" t="s">
        <v>41</v>
      </c>
      <c r="D17" s="32"/>
      <c r="E17" s="33"/>
      <c r="F17" s="34">
        <v>11980</v>
      </c>
      <c r="G17" s="23" t="s">
        <v>27</v>
      </c>
      <c r="H17" s="5" t="s">
        <v>42</v>
      </c>
      <c r="I17" s="6"/>
      <c r="J17" s="6"/>
      <c r="K17" s="6"/>
      <c r="L17" s="6"/>
      <c r="M17" s="18"/>
      <c r="N17" s="4" t="s">
        <v>2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5" t="s">
        <v>2</v>
      </c>
      <c r="AC17" s="6"/>
    </row>
    <row r="18" spans="3:29" s="2" customFormat="1" x14ac:dyDescent="0.25">
      <c r="C18" s="31" t="s">
        <v>43</v>
      </c>
      <c r="D18" s="32"/>
      <c r="E18" s="33"/>
      <c r="F18" s="34">
        <v>4500</v>
      </c>
      <c r="G18" s="23" t="s">
        <v>27</v>
      </c>
      <c r="H18" s="5" t="s">
        <v>44</v>
      </c>
      <c r="I18" s="6"/>
      <c r="J18" s="6"/>
      <c r="K18" s="6"/>
      <c r="L18" s="6"/>
      <c r="M18" s="18"/>
      <c r="N18" s="4" t="s">
        <v>2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5" t="s">
        <v>2</v>
      </c>
      <c r="AC18" s="6"/>
    </row>
    <row r="19" spans="3:29" s="2" customFormat="1" x14ac:dyDescent="0.25">
      <c r="C19" s="37" t="s">
        <v>46</v>
      </c>
      <c r="D19" s="38"/>
      <c r="E19" s="39"/>
      <c r="F19" s="40">
        <v>11000</v>
      </c>
      <c r="G19" s="23" t="s">
        <v>27</v>
      </c>
      <c r="H19" s="5" t="s">
        <v>47</v>
      </c>
      <c r="I19" s="6"/>
      <c r="J19" s="6"/>
      <c r="K19" s="6"/>
      <c r="L19" s="6"/>
      <c r="M19" s="18"/>
      <c r="N19" s="4" t="s">
        <v>2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5" t="s">
        <v>2</v>
      </c>
      <c r="AC19" s="6"/>
    </row>
    <row r="20" spans="3:29" s="2" customFormat="1" x14ac:dyDescent="0.25">
      <c r="C20" s="6"/>
      <c r="D20" s="6"/>
      <c r="E20" s="6"/>
      <c r="F20" s="6"/>
      <c r="G20" s="6"/>
      <c r="H20" s="6"/>
      <c r="I20" s="6"/>
      <c r="J20" s="6"/>
      <c r="K20" s="6"/>
      <c r="L20" s="6"/>
      <c r="M20" s="18"/>
      <c r="N20" s="4" t="s">
        <v>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5" t="s">
        <v>2</v>
      </c>
      <c r="AC20" s="6"/>
    </row>
    <row r="21" spans="3:29" s="2" customFormat="1" x14ac:dyDescent="0.25">
      <c r="C21" s="25" t="s">
        <v>48</v>
      </c>
      <c r="D21" s="26"/>
      <c r="E21" s="27"/>
      <c r="F21" s="51">
        <v>0.5</v>
      </c>
      <c r="G21" s="23" t="s">
        <v>27</v>
      </c>
      <c r="H21" s="5" t="s">
        <v>49</v>
      </c>
      <c r="I21" s="6" t="s">
        <v>50</v>
      </c>
      <c r="J21" s="6"/>
      <c r="K21" s="6"/>
      <c r="L21" s="6"/>
      <c r="M21" s="18"/>
      <c r="N21" s="4" t="s">
        <v>2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5" t="s">
        <v>2</v>
      </c>
      <c r="AC21" s="6"/>
    </row>
    <row r="22" spans="3:29" s="2" customFormat="1" x14ac:dyDescent="0.25">
      <c r="C22" s="6"/>
      <c r="D22" s="6"/>
      <c r="E22" s="6"/>
      <c r="F22" s="6"/>
      <c r="G22" s="6"/>
      <c r="H22" s="6"/>
      <c r="I22" s="6"/>
      <c r="J22" s="6"/>
      <c r="K22" s="6"/>
      <c r="L22" s="6"/>
      <c r="M22" s="18"/>
      <c r="N22" s="4" t="s">
        <v>2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5" t="s">
        <v>2</v>
      </c>
      <c r="AC22" s="6"/>
    </row>
    <row r="23" spans="3:29" s="2" customFormat="1" x14ac:dyDescent="0.25">
      <c r="C23" s="6"/>
      <c r="D23" s="6"/>
      <c r="E23" s="6"/>
      <c r="F23" s="6"/>
      <c r="G23" s="6"/>
      <c r="H23" s="17"/>
      <c r="I23" s="6"/>
      <c r="J23" s="6"/>
      <c r="K23" s="6"/>
      <c r="L23" s="6"/>
      <c r="M23" s="18"/>
      <c r="N23" s="4" t="s">
        <v>2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5" t="s">
        <v>2</v>
      </c>
      <c r="AC23" s="6"/>
    </row>
    <row r="24" spans="3:29" s="2" customFormat="1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18"/>
      <c r="N24" s="4" t="s">
        <v>2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5" t="s">
        <v>2</v>
      </c>
      <c r="AC24" s="6"/>
    </row>
    <row r="25" spans="3:29" s="2" customFormat="1" x14ac:dyDescent="0.25">
      <c r="C25" s="6"/>
      <c r="D25" s="6"/>
      <c r="E25" s="6"/>
      <c r="F25" s="6"/>
      <c r="G25" s="6"/>
      <c r="H25" s="6"/>
      <c r="I25" s="6"/>
      <c r="J25" s="6"/>
      <c r="K25" s="6"/>
      <c r="L25" s="6"/>
      <c r="M25" s="18"/>
      <c r="N25" s="4" t="s">
        <v>2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5" t="s">
        <v>2</v>
      </c>
      <c r="AC25" s="6"/>
    </row>
    <row r="26" spans="3:29" s="2" customFormat="1" x14ac:dyDescent="0.25">
      <c r="C26" s="6"/>
      <c r="D26" s="6"/>
      <c r="E26" s="6"/>
      <c r="F26" s="6"/>
      <c r="G26" s="6"/>
      <c r="H26" s="6"/>
      <c r="I26" s="6"/>
      <c r="J26" s="6"/>
      <c r="K26" s="6"/>
      <c r="L26" s="6"/>
      <c r="M26" s="18"/>
      <c r="N26" s="4" t="s">
        <v>2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5" t="s">
        <v>2</v>
      </c>
      <c r="AC26" s="6"/>
    </row>
    <row r="27" spans="3:29" s="2" customFormat="1" x14ac:dyDescent="0.25">
      <c r="C27" s="6"/>
      <c r="D27" s="6"/>
      <c r="E27" s="6"/>
      <c r="F27" s="6"/>
      <c r="G27" s="6"/>
      <c r="H27" s="6"/>
      <c r="I27" s="6"/>
      <c r="J27" s="6"/>
      <c r="K27" s="6"/>
      <c r="L27" s="6"/>
      <c r="M27" s="18"/>
      <c r="N27" s="4" t="s">
        <v>2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5" t="s">
        <v>2</v>
      </c>
      <c r="AC27" s="6"/>
    </row>
    <row r="28" spans="3:29" s="2" customFormat="1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  <c r="M28" s="18"/>
      <c r="N28" s="4" t="s">
        <v>2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5" t="s">
        <v>2</v>
      </c>
      <c r="AC28" s="6"/>
    </row>
    <row r="29" spans="3:29" s="2" customFormat="1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18"/>
      <c r="N29" s="4" t="s">
        <v>2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5" t="s">
        <v>2</v>
      </c>
      <c r="AC29" s="6"/>
    </row>
    <row r="30" spans="3:29" s="2" customFormat="1" x14ac:dyDescent="0.25">
      <c r="C30" s="6"/>
      <c r="D30" s="6"/>
      <c r="E30" s="6"/>
      <c r="F30" s="6"/>
      <c r="G30" s="6"/>
      <c r="H30" s="6"/>
      <c r="I30" s="6"/>
      <c r="J30" s="6"/>
      <c r="K30" s="6"/>
      <c r="L30" s="6"/>
      <c r="M30" s="18"/>
      <c r="N30" s="4" t="s">
        <v>2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5" t="s">
        <v>2</v>
      </c>
      <c r="AC30" s="6"/>
    </row>
    <row r="31" spans="3:29" s="2" customFormat="1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18"/>
      <c r="N31" s="4" t="s">
        <v>2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5" t="s">
        <v>2</v>
      </c>
      <c r="AC31" s="6"/>
    </row>
    <row r="32" spans="3:29" s="2" customFormat="1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18"/>
      <c r="N32" s="4" t="s">
        <v>2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5" t="s">
        <v>2</v>
      </c>
      <c r="AC32" s="6"/>
    </row>
    <row r="33" spans="1:29" s="2" customFormat="1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18"/>
      <c r="N33" s="4" t="s">
        <v>2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5" t="s">
        <v>2</v>
      </c>
      <c r="AC33" s="6"/>
    </row>
    <row r="34" spans="1:29" s="2" customFormat="1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18"/>
      <c r="N34" s="4" t="s">
        <v>2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5" t="s">
        <v>2</v>
      </c>
      <c r="AC34" s="6"/>
    </row>
    <row r="35" spans="1:29" s="2" customFormat="1" x14ac:dyDescent="0.25">
      <c r="C35" s="6"/>
      <c r="D35" s="6"/>
      <c r="E35" s="6"/>
      <c r="F35" s="6"/>
      <c r="G35" s="6"/>
      <c r="H35" s="6"/>
      <c r="I35" s="6"/>
      <c r="J35" s="6"/>
      <c r="K35" s="6"/>
      <c r="L35" s="6"/>
      <c r="M35" s="18"/>
      <c r="N35" s="4" t="s">
        <v>2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5" t="s">
        <v>2</v>
      </c>
      <c r="AC35" s="6"/>
    </row>
    <row r="36" spans="1:29" s="2" customFormat="1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18"/>
      <c r="N36" s="4" t="s">
        <v>2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5" t="s">
        <v>2</v>
      </c>
      <c r="AC36" s="6"/>
    </row>
    <row r="37" spans="1:29" s="2" customFormat="1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18"/>
      <c r="N37" s="4" t="s">
        <v>2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5" t="s">
        <v>2</v>
      </c>
      <c r="AC37" s="6"/>
    </row>
    <row r="38" spans="1:29" s="2" customFormat="1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  <c r="M38" s="18"/>
      <c r="N38" s="4" t="s">
        <v>2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5" t="s">
        <v>2</v>
      </c>
      <c r="AC38" s="6"/>
    </row>
    <row r="39" spans="1:29" s="2" customForma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4" t="s">
        <v>2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5" t="s">
        <v>2</v>
      </c>
      <c r="AC39" s="6"/>
    </row>
    <row r="40" spans="1:29" s="2" customFormat="1" x14ac:dyDescent="0.25">
      <c r="N40" s="4" t="s">
        <v>2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5" t="s">
        <v>2</v>
      </c>
      <c r="AC40" s="6"/>
    </row>
    <row r="41" spans="1:29" s="2" customFormat="1" x14ac:dyDescent="0.25">
      <c r="N41" s="4" t="s">
        <v>2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5" t="s">
        <v>2</v>
      </c>
      <c r="AC41" s="6"/>
    </row>
    <row r="42" spans="1:29" s="2" customFormat="1" x14ac:dyDescent="0.25">
      <c r="N42" s="4" t="s">
        <v>2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5" t="s">
        <v>2</v>
      </c>
      <c r="AC42" s="6"/>
    </row>
    <row r="43" spans="1:29" s="2" customFormat="1" x14ac:dyDescent="0.25">
      <c r="N43" s="4" t="s">
        <v>2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5" t="s">
        <v>2</v>
      </c>
      <c r="AC43" s="6"/>
    </row>
    <row r="44" spans="1:29" s="2" customFormat="1" x14ac:dyDescent="0.25">
      <c r="N44" s="4" t="s">
        <v>2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5" t="s">
        <v>2</v>
      </c>
      <c r="AC44" s="6"/>
    </row>
    <row r="45" spans="1:29" s="2" customFormat="1" x14ac:dyDescent="0.25">
      <c r="N45" s="4" t="s">
        <v>2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5" t="s">
        <v>2</v>
      </c>
      <c r="AC45" s="6"/>
    </row>
    <row r="46" spans="1:29" s="2" customFormat="1" x14ac:dyDescent="0.25">
      <c r="N46" s="4" t="s">
        <v>2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5" t="s">
        <v>2</v>
      </c>
      <c r="AC46" s="6"/>
    </row>
    <row r="47" spans="1:29" s="2" customFormat="1" x14ac:dyDescent="0.25">
      <c r="N47" s="4" t="s">
        <v>2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5" t="s">
        <v>2</v>
      </c>
      <c r="AC47" s="6"/>
    </row>
    <row r="48" spans="1:29" s="2" customFormat="1" x14ac:dyDescent="0.25">
      <c r="N48" s="4" t="s">
        <v>2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5" t="s">
        <v>2</v>
      </c>
      <c r="AC48" s="6"/>
    </row>
    <row r="49" spans="14:29" s="2" customFormat="1" x14ac:dyDescent="0.25">
      <c r="N49" s="4" t="s">
        <v>2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5" t="s">
        <v>2</v>
      </c>
      <c r="AC49" s="6"/>
    </row>
    <row r="50" spans="14:29" s="2" customFormat="1" x14ac:dyDescent="0.25">
      <c r="N50" s="4" t="s">
        <v>2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5" t="s">
        <v>2</v>
      </c>
      <c r="AC50" s="6"/>
    </row>
    <row r="51" spans="14:29" s="2" customFormat="1" x14ac:dyDescent="0.25">
      <c r="N51" s="4" t="s">
        <v>2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5" t="s">
        <v>2</v>
      </c>
      <c r="AC51" s="6"/>
    </row>
    <row r="52" spans="14:29" s="2" customFormat="1" x14ac:dyDescent="0.25">
      <c r="N52" s="5" t="s">
        <v>2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5" t="s">
        <v>2</v>
      </c>
      <c r="AC52" s="6"/>
    </row>
    <row r="53" spans="14:29" s="2" customFormat="1" x14ac:dyDescent="0.25">
      <c r="N53" s="5" t="s">
        <v>2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5" t="s">
        <v>2</v>
      </c>
      <c r="AC53" s="6"/>
    </row>
    <row r="54" spans="14:29" s="2" customFormat="1" x14ac:dyDescent="0.25">
      <c r="N54" s="5" t="s">
        <v>2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5" t="s">
        <v>2</v>
      </c>
      <c r="AC54" s="6"/>
    </row>
    <row r="55" spans="14:29" s="2" customFormat="1" x14ac:dyDescent="0.25">
      <c r="N55" s="5" t="s">
        <v>2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5" t="s">
        <v>2</v>
      </c>
      <c r="AC55" s="6"/>
    </row>
    <row r="56" spans="14:29" s="2" customFormat="1" x14ac:dyDescent="0.25">
      <c r="N56" s="5" t="s">
        <v>2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5" t="s">
        <v>2</v>
      </c>
      <c r="AC56" s="6"/>
    </row>
    <row r="57" spans="14:29" s="2" customFormat="1" x14ac:dyDescent="0.25">
      <c r="N57" s="5" t="s">
        <v>2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5" t="s">
        <v>2</v>
      </c>
      <c r="AC57" s="6"/>
    </row>
    <row r="58" spans="14:29" s="2" customFormat="1" x14ac:dyDescent="0.25">
      <c r="N58" s="5" t="s">
        <v>2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5" t="s">
        <v>2</v>
      </c>
      <c r="AC58" s="6"/>
    </row>
    <row r="59" spans="14:29" s="2" customFormat="1" x14ac:dyDescent="0.25">
      <c r="N59" s="5" t="s">
        <v>2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5" t="s">
        <v>2</v>
      </c>
      <c r="AC59" s="6"/>
    </row>
  </sheetData>
  <conditionalFormatting sqref="T2">
    <cfRule type="cellIs" dxfId="11" priority="1" operator="equal">
      <formula>"is met"</formula>
    </cfRule>
    <cfRule type="cellIs" dxfId="10" priority="2" operator="equal">
      <formula>"is not met"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workbookViewId="0"/>
  </sheetViews>
  <sheetFormatPr defaultRowHeight="15" x14ac:dyDescent="0.25"/>
  <sheetData>
    <row r="1" spans="1:29" s="2" customFormat="1" x14ac:dyDescent="0.25">
      <c r="A1" s="1" t="s">
        <v>0</v>
      </c>
      <c r="C1" t="s">
        <v>1</v>
      </c>
      <c r="D1" s="3"/>
      <c r="E1" s="3"/>
      <c r="N1" s="4" t="s">
        <v>2</v>
      </c>
      <c r="AB1" s="5" t="s">
        <v>2</v>
      </c>
      <c r="AC1" s="6"/>
    </row>
    <row r="2" spans="1:29" s="2" customFormat="1" x14ac:dyDescent="0.25">
      <c r="A2" s="1" t="s">
        <v>3</v>
      </c>
      <c r="C2" s="2" t="s">
        <v>4</v>
      </c>
      <c r="N2" s="4" t="s">
        <v>2</v>
      </c>
      <c r="O2" s="7" t="s">
        <v>5</v>
      </c>
      <c r="P2" s="8"/>
      <c r="Q2" s="8"/>
      <c r="R2" s="8"/>
      <c r="S2" s="8"/>
      <c r="T2" s="9" t="str">
        <f>IF(R9&gt;=1.5,"is met","is not met")</f>
        <v>is not met</v>
      </c>
      <c r="U2" s="10" t="s">
        <v>6</v>
      </c>
      <c r="V2" s="11"/>
      <c r="W2" s="12">
        <f>R9</f>
        <v>1.231518392886735</v>
      </c>
      <c r="AB2" s="5" t="s">
        <v>2</v>
      </c>
      <c r="AC2" s="6"/>
    </row>
    <row r="3" spans="1:29" s="2" customFormat="1" x14ac:dyDescent="0.25">
      <c r="A3" s="1" t="s">
        <v>7</v>
      </c>
      <c r="C3" s="2" t="s">
        <v>8</v>
      </c>
      <c r="N3" s="4" t="s">
        <v>2</v>
      </c>
      <c r="AB3" s="5" t="s">
        <v>2</v>
      </c>
      <c r="AC3" s="6"/>
    </row>
    <row r="4" spans="1:29" s="2" customForma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4" t="s">
        <v>2</v>
      </c>
      <c r="O4" s="13" t="s">
        <v>9</v>
      </c>
      <c r="P4" s="2" t="s">
        <v>10</v>
      </c>
      <c r="Q4" s="14"/>
      <c r="R4" s="15"/>
      <c r="S4" s="16"/>
      <c r="T4" s="16"/>
      <c r="AB4" s="5" t="s">
        <v>2</v>
      </c>
      <c r="AC4" s="6"/>
    </row>
    <row r="5" spans="1:29" s="2" customFormat="1" x14ac:dyDescent="0.25">
      <c r="A5" s="17" t="s">
        <v>11</v>
      </c>
      <c r="C5" t="s">
        <v>12</v>
      </c>
      <c r="D5" t="s">
        <v>13</v>
      </c>
      <c r="E5" s="6"/>
      <c r="F5" s="6"/>
      <c r="G5" s="6"/>
      <c r="H5" s="6"/>
      <c r="I5" s="6"/>
      <c r="J5" s="6"/>
      <c r="K5" s="6"/>
      <c r="L5" s="6"/>
      <c r="M5" s="18"/>
      <c r="N5" s="4" t="s">
        <v>2</v>
      </c>
      <c r="O5" s="6"/>
      <c r="P5" s="6"/>
      <c r="Q5"/>
      <c r="R5"/>
      <c r="S5"/>
      <c r="T5"/>
      <c r="U5" s="6"/>
      <c r="V5" s="6"/>
      <c r="W5" s="6"/>
      <c r="X5" s="6"/>
      <c r="Y5" s="6"/>
      <c r="Z5" s="6"/>
      <c r="AA5" s="6"/>
      <c r="AB5" s="5" t="s">
        <v>2</v>
      </c>
      <c r="AC5" s="6"/>
    </row>
    <row r="6" spans="1:29" s="2" customFormat="1" x14ac:dyDescent="0.25">
      <c r="C6" s="6" t="s">
        <v>14</v>
      </c>
      <c r="D6" s="6" t="s">
        <v>15</v>
      </c>
      <c r="E6" s="6"/>
      <c r="F6" s="6"/>
      <c r="G6" s="6"/>
      <c r="H6" s="6"/>
      <c r="I6" s="6"/>
      <c r="J6" s="6"/>
      <c r="K6" s="6"/>
      <c r="L6" s="6"/>
      <c r="M6" s="18"/>
      <c r="N6" s="4" t="s">
        <v>2</v>
      </c>
      <c r="O6" s="6"/>
      <c r="P6" s="14" t="s">
        <v>16</v>
      </c>
      <c r="Q6" s="15" t="s">
        <v>17</v>
      </c>
      <c r="R6" s="15" t="s">
        <v>18</v>
      </c>
      <c r="S6" s="19" t="s">
        <v>19</v>
      </c>
      <c r="T6" t="s">
        <v>20</v>
      </c>
      <c r="U6" s="6"/>
      <c r="V6" s="6"/>
      <c r="W6" s="6"/>
      <c r="X6" s="6"/>
      <c r="Y6" s="6"/>
      <c r="Z6" s="6"/>
      <c r="AA6" s="6"/>
      <c r="AB6" s="5" t="s">
        <v>2</v>
      </c>
      <c r="AC6" s="6"/>
    </row>
    <row r="7" spans="1:29" s="2" customFormat="1" x14ac:dyDescent="0.25">
      <c r="N7" s="4" t="s">
        <v>2</v>
      </c>
      <c r="O7" s="6"/>
      <c r="P7" s="6"/>
      <c r="Q7" s="15" t="s">
        <v>17</v>
      </c>
      <c r="R7" s="20">
        <f>Z14</f>
        <v>49390</v>
      </c>
      <c r="S7" s="19" t="s">
        <v>19</v>
      </c>
      <c r="T7" s="21" t="s">
        <v>21</v>
      </c>
      <c r="U7" s="22" t="s">
        <v>22</v>
      </c>
      <c r="V7" s="23" t="s">
        <v>19</v>
      </c>
      <c r="W7" s="24">
        <v>1.5</v>
      </c>
      <c r="X7" s="6" t="s">
        <v>23</v>
      </c>
      <c r="Y7" s="6"/>
      <c r="Z7" s="6"/>
      <c r="AA7" s="6"/>
      <c r="AB7" s="5" t="s">
        <v>2</v>
      </c>
      <c r="AC7" s="6"/>
    </row>
    <row r="8" spans="1:29" s="2" customFormat="1" x14ac:dyDescent="0.25">
      <c r="A8" s="17"/>
      <c r="B8" s="18"/>
      <c r="C8" s="6" t="s">
        <v>24</v>
      </c>
      <c r="D8" s="6"/>
      <c r="E8" s="6"/>
      <c r="F8" s="6"/>
      <c r="G8" s="6"/>
      <c r="H8" s="6"/>
      <c r="I8" s="6"/>
      <c r="J8" s="6"/>
      <c r="K8" s="6"/>
      <c r="L8" s="6"/>
      <c r="M8" s="18"/>
      <c r="N8" s="4" t="s">
        <v>2</v>
      </c>
      <c r="O8" s="6"/>
      <c r="P8" s="6"/>
      <c r="Q8" s="15" t="s">
        <v>17</v>
      </c>
      <c r="R8" s="5">
        <f>R7</f>
        <v>49390</v>
      </c>
      <c r="S8" s="19" t="s">
        <v>19</v>
      </c>
      <c r="T8" s="21" t="s">
        <v>21</v>
      </c>
      <c r="U8" s="5">
        <f>R25</f>
        <v>60157.445010903488</v>
      </c>
      <c r="V8" s="23" t="s">
        <v>19</v>
      </c>
      <c r="W8" s="24">
        <v>1.5</v>
      </c>
      <c r="X8" s="6" t="s">
        <v>23</v>
      </c>
      <c r="Y8" s="6"/>
      <c r="Z8" s="6"/>
      <c r="AA8" s="6"/>
      <c r="AB8" s="5" t="s">
        <v>2</v>
      </c>
      <c r="AC8" s="6"/>
    </row>
    <row r="9" spans="1:29" s="2" customFormat="1" x14ac:dyDescent="0.25">
      <c r="A9" s="18"/>
      <c r="B9" s="18"/>
      <c r="C9" s="25" t="s">
        <v>25</v>
      </c>
      <c r="D9" s="26"/>
      <c r="E9" s="27"/>
      <c r="F9" s="28">
        <v>51300</v>
      </c>
      <c r="G9" s="6"/>
      <c r="H9" s="6"/>
      <c r="I9" s="6"/>
      <c r="J9" s="6"/>
      <c r="K9" s="18"/>
      <c r="L9" s="18"/>
      <c r="M9" s="18"/>
      <c r="N9" s="4" t="s">
        <v>2</v>
      </c>
      <c r="O9" s="6"/>
      <c r="P9" s="6"/>
      <c r="Q9" s="15" t="s">
        <v>17</v>
      </c>
      <c r="R9" s="29">
        <f>R8/(U8/1.5)</f>
        <v>1.231518392886735</v>
      </c>
      <c r="S9" s="30"/>
      <c r="T9" s="6"/>
      <c r="U9" s="6"/>
      <c r="V9" s="6"/>
      <c r="W9" s="6"/>
      <c r="X9" s="6"/>
      <c r="Y9" s="6"/>
      <c r="Z9" s="6"/>
      <c r="AA9" s="6"/>
      <c r="AB9" s="5" t="s">
        <v>2</v>
      </c>
      <c r="AC9" s="6"/>
    </row>
    <row r="10" spans="1:29" s="2" customFormat="1" x14ac:dyDescent="0.25">
      <c r="A10" s="18"/>
      <c r="B10" s="18"/>
      <c r="C10" s="31" t="s">
        <v>26</v>
      </c>
      <c r="D10" s="32"/>
      <c r="E10" s="33"/>
      <c r="F10" s="34">
        <v>1500</v>
      </c>
      <c r="G10" s="23" t="s">
        <v>27</v>
      </c>
      <c r="H10" s="18" t="s">
        <v>28</v>
      </c>
      <c r="I10" s="6"/>
      <c r="J10" s="6"/>
      <c r="K10" s="18"/>
      <c r="L10" s="18"/>
      <c r="M10" s="18"/>
      <c r="N10" s="4" t="s">
        <v>2</v>
      </c>
      <c r="O10" s="6"/>
      <c r="P10" s="6"/>
      <c r="Q10" s="6"/>
      <c r="R10" s="35" t="s">
        <v>29</v>
      </c>
      <c r="S10" s="6"/>
      <c r="T10" s="6"/>
      <c r="U10" s="6"/>
      <c r="V10" s="6"/>
      <c r="W10" s="6"/>
      <c r="X10" s="6"/>
      <c r="Y10" s="6"/>
      <c r="Z10" s="6"/>
      <c r="AA10" s="6"/>
      <c r="AB10" s="5" t="s">
        <v>2</v>
      </c>
      <c r="AC10" s="6"/>
    </row>
    <row r="11" spans="1:29" s="2" customFormat="1" x14ac:dyDescent="0.25">
      <c r="A11" s="18"/>
      <c r="B11" s="18"/>
      <c r="C11" s="31" t="s">
        <v>30</v>
      </c>
      <c r="D11" s="32"/>
      <c r="E11" s="33"/>
      <c r="F11" s="34">
        <v>420</v>
      </c>
      <c r="G11" s="23" t="s">
        <v>27</v>
      </c>
      <c r="H11" s="18" t="s">
        <v>31</v>
      </c>
      <c r="I11" s="6"/>
      <c r="J11" s="6"/>
      <c r="K11" s="18"/>
      <c r="L11" s="18"/>
      <c r="M11" s="18"/>
      <c r="N11" s="4" t="s">
        <v>2</v>
      </c>
      <c r="AB11" s="5" t="s">
        <v>2</v>
      </c>
      <c r="AC11" s="6"/>
    </row>
    <row r="12" spans="1:29" s="2" customFormat="1" x14ac:dyDescent="0.25">
      <c r="A12" s="17"/>
      <c r="B12" s="18"/>
      <c r="C12" s="31" t="s">
        <v>32</v>
      </c>
      <c r="D12" s="32"/>
      <c r="E12" s="33"/>
      <c r="F12" s="34">
        <v>20</v>
      </c>
      <c r="G12" s="6"/>
      <c r="H12" s="6"/>
      <c r="I12" s="6"/>
      <c r="J12" s="6"/>
      <c r="K12" s="18"/>
      <c r="L12" s="18"/>
      <c r="M12" s="18"/>
      <c r="N12" s="4" t="s">
        <v>2</v>
      </c>
      <c r="O12" s="36" t="s">
        <v>33</v>
      </c>
      <c r="P12" s="6" t="s">
        <v>34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5" t="s">
        <v>2</v>
      </c>
      <c r="AC12" s="6"/>
    </row>
    <row r="13" spans="1:29" s="2" customFormat="1" x14ac:dyDescent="0.25">
      <c r="A13" s="18"/>
      <c r="B13" s="18"/>
      <c r="C13" s="37" t="s">
        <v>35</v>
      </c>
      <c r="D13" s="38"/>
      <c r="E13" s="39"/>
      <c r="F13" s="40">
        <v>30</v>
      </c>
      <c r="G13" s="6"/>
      <c r="H13" s="6"/>
      <c r="I13" s="6"/>
      <c r="J13" s="6"/>
      <c r="K13" s="18"/>
      <c r="L13" s="18"/>
      <c r="M13" s="18"/>
      <c r="N13" s="4" t="s">
        <v>2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5" t="s">
        <v>2</v>
      </c>
      <c r="AC13" s="6"/>
    </row>
    <row r="14" spans="1:29" s="2" customFormat="1" x14ac:dyDescent="0.25">
      <c r="A14" s="18"/>
      <c r="B14" s="18"/>
      <c r="C14" s="6"/>
      <c r="D14" s="6"/>
      <c r="E14" s="6"/>
      <c r="F14" s="6"/>
      <c r="G14" s="6"/>
      <c r="H14" s="6"/>
      <c r="I14" s="6"/>
      <c r="J14" s="6"/>
      <c r="K14" s="18"/>
      <c r="L14" s="18"/>
      <c r="M14" s="18"/>
      <c r="N14" s="4" t="s">
        <v>2</v>
      </c>
      <c r="O14" s="6"/>
      <c r="P14" s="6" t="s">
        <v>18</v>
      </c>
      <c r="Q14" s="41" t="s">
        <v>17</v>
      </c>
      <c r="R14" s="42" t="s">
        <v>25</v>
      </c>
      <c r="S14" s="42"/>
      <c r="T14" s="43"/>
      <c r="V14" s="41" t="s">
        <v>17</v>
      </c>
      <c r="W14" s="43">
        <f>F9</f>
        <v>51300</v>
      </c>
      <c r="X14" s="6"/>
      <c r="Y14" s="41" t="s">
        <v>17</v>
      </c>
      <c r="Z14" s="44">
        <f>W14-W15-W16-W17+W18</f>
        <v>49390</v>
      </c>
      <c r="AA14" s="6"/>
      <c r="AB14" s="5" t="s">
        <v>2</v>
      </c>
      <c r="AC14" s="6"/>
    </row>
    <row r="15" spans="1:29" s="2" customFormat="1" x14ac:dyDescent="0.25">
      <c r="C15" s="6" t="s">
        <v>36</v>
      </c>
      <c r="D15" s="6"/>
      <c r="E15" s="6"/>
      <c r="F15" s="6"/>
      <c r="G15" s="6"/>
      <c r="H15" s="38" t="s">
        <v>37</v>
      </c>
      <c r="I15" s="6"/>
      <c r="J15" s="6"/>
      <c r="K15" s="18"/>
      <c r="L15" s="18"/>
      <c r="M15" s="18"/>
      <c r="N15" s="4" t="s">
        <v>2</v>
      </c>
      <c r="O15" s="6"/>
      <c r="P15" s="6"/>
      <c r="Q15" s="45" t="s">
        <v>38</v>
      </c>
      <c r="R15" s="32" t="s">
        <v>26</v>
      </c>
      <c r="S15" s="32"/>
      <c r="T15" s="33"/>
      <c r="V15" s="45" t="s">
        <v>38</v>
      </c>
      <c r="W15" s="33">
        <f>F10</f>
        <v>1500</v>
      </c>
      <c r="X15" s="6"/>
      <c r="Y15" s="37"/>
      <c r="Z15" s="46"/>
      <c r="AA15" s="6"/>
      <c r="AB15" s="5" t="s">
        <v>2</v>
      </c>
      <c r="AC15" s="6"/>
    </row>
    <row r="16" spans="1:29" s="2" customFormat="1" x14ac:dyDescent="0.25">
      <c r="C16" s="47" t="s">
        <v>39</v>
      </c>
      <c r="D16" s="42"/>
      <c r="E16" s="43"/>
      <c r="F16" s="48">
        <v>38800</v>
      </c>
      <c r="G16" s="23" t="s">
        <v>27</v>
      </c>
      <c r="H16" s="5" t="s">
        <v>40</v>
      </c>
      <c r="I16" s="6"/>
      <c r="J16" s="6"/>
      <c r="K16" s="6"/>
      <c r="L16" s="6"/>
      <c r="M16" s="18"/>
      <c r="N16" s="4" t="s">
        <v>2</v>
      </c>
      <c r="O16" s="6"/>
      <c r="P16" s="6"/>
      <c r="Q16" s="45" t="s">
        <v>38</v>
      </c>
      <c r="R16" s="32" t="s">
        <v>30</v>
      </c>
      <c r="S16" s="32"/>
      <c r="T16" s="33"/>
      <c r="V16" s="45" t="s">
        <v>38</v>
      </c>
      <c r="W16" s="33">
        <f>F11</f>
        <v>420</v>
      </c>
      <c r="X16" s="6"/>
      <c r="Y16" s="6"/>
      <c r="Z16" s="6"/>
      <c r="AA16" s="6"/>
      <c r="AB16" s="5" t="s">
        <v>2</v>
      </c>
      <c r="AC16" s="6"/>
    </row>
    <row r="17" spans="3:29" s="2" customFormat="1" x14ac:dyDescent="0.25">
      <c r="C17" s="31" t="s">
        <v>41</v>
      </c>
      <c r="D17" s="32"/>
      <c r="E17" s="33"/>
      <c r="F17" s="34">
        <v>11980</v>
      </c>
      <c r="G17" s="23" t="s">
        <v>27</v>
      </c>
      <c r="H17" s="5" t="s">
        <v>42</v>
      </c>
      <c r="I17" s="6"/>
      <c r="J17" s="6"/>
      <c r="K17" s="6"/>
      <c r="L17" s="6"/>
      <c r="M17" s="18"/>
      <c r="N17" s="4" t="s">
        <v>2</v>
      </c>
      <c r="O17" s="6"/>
      <c r="P17" s="6"/>
      <c r="Q17" s="45" t="s">
        <v>38</v>
      </c>
      <c r="R17" s="32" t="s">
        <v>32</v>
      </c>
      <c r="S17" s="32"/>
      <c r="T17" s="33"/>
      <c r="V17" s="45" t="s">
        <v>38</v>
      </c>
      <c r="W17" s="33">
        <f>F12</f>
        <v>20</v>
      </c>
      <c r="X17" s="6"/>
      <c r="Y17" s="6"/>
      <c r="Z17" s="6"/>
      <c r="AA17" s="6"/>
      <c r="AB17" s="5" t="s">
        <v>2</v>
      </c>
      <c r="AC17" s="6"/>
    </row>
    <row r="18" spans="3:29" s="2" customFormat="1" x14ac:dyDescent="0.25">
      <c r="C18" s="31" t="s">
        <v>43</v>
      </c>
      <c r="D18" s="32"/>
      <c r="E18" s="33"/>
      <c r="F18" s="34">
        <v>4500</v>
      </c>
      <c r="G18" s="23" t="s">
        <v>27</v>
      </c>
      <c r="H18" s="5" t="s">
        <v>44</v>
      </c>
      <c r="I18" s="6"/>
      <c r="J18" s="6"/>
      <c r="K18" s="6"/>
      <c r="L18" s="6"/>
      <c r="M18" s="18"/>
      <c r="N18" s="4" t="s">
        <v>2</v>
      </c>
      <c r="Q18" s="49" t="s">
        <v>45</v>
      </c>
      <c r="R18" s="38" t="s">
        <v>35</v>
      </c>
      <c r="S18" s="50"/>
      <c r="T18" s="39"/>
      <c r="V18" s="49" t="s">
        <v>45</v>
      </c>
      <c r="W18" s="39">
        <f>F13</f>
        <v>30</v>
      </c>
      <c r="X18" s="6"/>
      <c r="Y18" s="6"/>
      <c r="Z18" s="6"/>
      <c r="AA18" s="6"/>
      <c r="AB18" s="5" t="s">
        <v>2</v>
      </c>
      <c r="AC18" s="6"/>
    </row>
    <row r="19" spans="3:29" s="2" customFormat="1" x14ac:dyDescent="0.25">
      <c r="C19" s="37" t="s">
        <v>46</v>
      </c>
      <c r="D19" s="38"/>
      <c r="E19" s="39"/>
      <c r="F19" s="40">
        <v>11000</v>
      </c>
      <c r="G19" s="23" t="s">
        <v>27</v>
      </c>
      <c r="H19" s="5" t="s">
        <v>47</v>
      </c>
      <c r="I19" s="6"/>
      <c r="J19" s="6"/>
      <c r="K19" s="6"/>
      <c r="L19" s="6"/>
      <c r="M19" s="18"/>
      <c r="N19" s="4" t="s">
        <v>2</v>
      </c>
      <c r="T19" s="6"/>
      <c r="U19" s="6"/>
      <c r="V19" s="6"/>
      <c r="W19" s="6"/>
      <c r="X19" s="6"/>
      <c r="Y19" s="6"/>
      <c r="Z19" s="6"/>
      <c r="AA19" s="6"/>
      <c r="AB19" s="5" t="s">
        <v>2</v>
      </c>
      <c r="AC19" s="6"/>
    </row>
    <row r="20" spans="3:29" s="2" customFormat="1" x14ac:dyDescent="0.25">
      <c r="C20" s="6"/>
      <c r="D20" s="6"/>
      <c r="E20" s="6"/>
      <c r="F20" s="6"/>
      <c r="G20" s="6"/>
      <c r="H20" s="6"/>
      <c r="I20" s="6"/>
      <c r="J20" s="6"/>
      <c r="K20" s="6"/>
      <c r="L20" s="6"/>
      <c r="M20" s="18"/>
      <c r="N20" s="4" t="s">
        <v>2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5" t="s">
        <v>2</v>
      </c>
      <c r="AC20" s="6"/>
    </row>
    <row r="21" spans="3:29" s="2" customFormat="1" x14ac:dyDescent="0.25">
      <c r="C21" s="25" t="s">
        <v>48</v>
      </c>
      <c r="D21" s="26"/>
      <c r="E21" s="27"/>
      <c r="F21" s="51">
        <v>0.5</v>
      </c>
      <c r="G21" s="23" t="s">
        <v>27</v>
      </c>
      <c r="H21" s="5" t="s">
        <v>49</v>
      </c>
      <c r="I21" s="6" t="s">
        <v>50</v>
      </c>
      <c r="J21" s="6"/>
      <c r="K21" s="6"/>
      <c r="L21" s="6"/>
      <c r="M21" s="18"/>
      <c r="N21" s="4" t="s">
        <v>2</v>
      </c>
      <c r="O21" s="22" t="s">
        <v>33</v>
      </c>
      <c r="P21" s="6" t="s">
        <v>51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5" t="s">
        <v>2</v>
      </c>
      <c r="AC21" s="6"/>
    </row>
    <row r="22" spans="3:29" s="2" customFormat="1" x14ac:dyDescent="0.25">
      <c r="C22" s="6"/>
      <c r="D22" s="6"/>
      <c r="E22" s="6"/>
      <c r="F22" s="6"/>
      <c r="G22" s="6"/>
      <c r="H22" s="6"/>
      <c r="I22" s="6"/>
      <c r="J22" s="6"/>
      <c r="K22" s="6"/>
      <c r="L22" s="6"/>
      <c r="M22" s="18"/>
      <c r="N22" s="4" t="s">
        <v>2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5" t="s">
        <v>2</v>
      </c>
      <c r="AC22" s="6"/>
    </row>
    <row r="23" spans="3:29" s="2" customFormat="1" x14ac:dyDescent="0.25">
      <c r="C23" s="6"/>
      <c r="D23" s="6"/>
      <c r="E23" s="6"/>
      <c r="F23" s="6"/>
      <c r="G23" s="6"/>
      <c r="H23" s="17"/>
      <c r="I23" s="6"/>
      <c r="J23" s="6"/>
      <c r="K23" s="6"/>
      <c r="L23" s="6"/>
      <c r="M23" s="18"/>
      <c r="N23" s="4" t="s">
        <v>2</v>
      </c>
      <c r="O23" s="6"/>
      <c r="P23" s="52" t="s">
        <v>22</v>
      </c>
      <c r="Q23" s="15" t="s">
        <v>17</v>
      </c>
      <c r="R23" s="6" t="s">
        <v>52</v>
      </c>
      <c r="S23" s="6"/>
      <c r="T23" s="5" t="s">
        <v>53</v>
      </c>
      <c r="U23" s="53" t="s">
        <v>54</v>
      </c>
      <c r="V23" s="6"/>
      <c r="W23" s="6"/>
      <c r="X23" s="6"/>
      <c r="Y23" s="6"/>
      <c r="Z23" s="6"/>
      <c r="AA23" s="6"/>
      <c r="AB23" s="5" t="s">
        <v>2</v>
      </c>
      <c r="AC23" s="6"/>
    </row>
    <row r="24" spans="3:29" s="2" customFormat="1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18"/>
      <c r="N24" s="4" t="s">
        <v>2</v>
      </c>
      <c r="O24" s="6"/>
      <c r="P24" s="6"/>
      <c r="Q24" s="15" t="s">
        <v>17</v>
      </c>
      <c r="R24" s="6">
        <f>SUM(F16:F19)</f>
        <v>66280</v>
      </c>
      <c r="S24" s="6"/>
      <c r="T24" s="5" t="s">
        <v>53</v>
      </c>
      <c r="U24" s="35">
        <f>R32</f>
        <v>6122.5549890965121</v>
      </c>
      <c r="V24" s="6"/>
      <c r="W24" s="6"/>
      <c r="X24" s="6"/>
      <c r="Y24" s="6"/>
      <c r="Z24" s="6"/>
      <c r="AA24" s="6"/>
      <c r="AB24" s="5" t="s">
        <v>2</v>
      </c>
      <c r="AC24" s="6"/>
    </row>
    <row r="25" spans="3:29" s="2" customFormat="1" x14ac:dyDescent="0.25">
      <c r="C25" s="6"/>
      <c r="D25" s="6"/>
      <c r="E25" s="6"/>
      <c r="F25" s="6"/>
      <c r="G25" s="6"/>
      <c r="H25" s="6"/>
      <c r="I25" s="6"/>
      <c r="J25" s="6"/>
      <c r="K25" s="6"/>
      <c r="L25" s="6"/>
      <c r="M25" s="18"/>
      <c r="N25" s="4" t="s">
        <v>2</v>
      </c>
      <c r="O25" s="6"/>
      <c r="P25" s="6"/>
      <c r="Q25" s="15" t="s">
        <v>17</v>
      </c>
      <c r="R25" s="54">
        <f>R24-U24</f>
        <v>60157.445010903488</v>
      </c>
      <c r="S25" s="6"/>
      <c r="T25" s="6"/>
      <c r="U25" s="6"/>
      <c r="V25" s="6"/>
      <c r="W25" s="6"/>
      <c r="X25" s="6"/>
      <c r="Y25" s="6"/>
      <c r="Z25" s="6"/>
      <c r="AA25" s="6"/>
      <c r="AB25" s="5" t="s">
        <v>2</v>
      </c>
      <c r="AC25" s="6"/>
    </row>
    <row r="26" spans="3:29" s="2" customFormat="1" x14ac:dyDescent="0.25">
      <c r="C26" s="6"/>
      <c r="D26" s="6"/>
      <c r="E26" s="6"/>
      <c r="F26" s="6"/>
      <c r="G26" s="6"/>
      <c r="H26" s="6"/>
      <c r="I26" s="6"/>
      <c r="J26" s="6"/>
      <c r="K26" s="6"/>
      <c r="L26" s="6"/>
      <c r="M26" s="18"/>
      <c r="N26" s="4" t="s">
        <v>2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5" t="s">
        <v>2</v>
      </c>
      <c r="AC26" s="6"/>
    </row>
    <row r="27" spans="3:29" s="2" customFormat="1" x14ac:dyDescent="0.25">
      <c r="C27" s="6"/>
      <c r="D27" s="6"/>
      <c r="E27" s="6"/>
      <c r="F27" s="6"/>
      <c r="G27" s="6"/>
      <c r="H27" s="6"/>
      <c r="I27" s="6"/>
      <c r="J27" s="6"/>
      <c r="K27" s="6"/>
      <c r="L27" s="6"/>
      <c r="M27" s="18"/>
      <c r="N27" s="4" t="s">
        <v>2</v>
      </c>
      <c r="O27" s="6"/>
      <c r="Y27" s="6"/>
      <c r="Z27" s="6"/>
      <c r="AA27" s="6"/>
      <c r="AB27" s="5" t="s">
        <v>2</v>
      </c>
      <c r="AC27" s="6"/>
    </row>
    <row r="28" spans="3:29" s="2" customFormat="1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  <c r="M28" s="18"/>
      <c r="N28" s="4" t="s">
        <v>2</v>
      </c>
      <c r="O28" s="6"/>
      <c r="P28" s="55" t="s">
        <v>55</v>
      </c>
      <c r="Q28" s="26"/>
      <c r="R28" s="26"/>
      <c r="S28" s="27"/>
      <c r="T28" s="56" t="s">
        <v>56</v>
      </c>
      <c r="U28" s="6"/>
      <c r="V28" s="6"/>
      <c r="W28" s="6"/>
      <c r="X28" s="6"/>
      <c r="Y28" s="6"/>
      <c r="Z28" s="6"/>
      <c r="AA28" s="6"/>
      <c r="AB28" s="5" t="s">
        <v>2</v>
      </c>
      <c r="AC28" s="6"/>
    </row>
    <row r="29" spans="3:29" s="2" customFormat="1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18"/>
      <c r="N29" s="4" t="s">
        <v>2</v>
      </c>
      <c r="O29" s="6"/>
      <c r="P29" s="6"/>
      <c r="Q29" s="6"/>
      <c r="R29" s="6"/>
      <c r="S29" s="5"/>
      <c r="T29"/>
      <c r="U29" s="15"/>
      <c r="V29"/>
      <c r="W29"/>
      <c r="X29" s="6"/>
      <c r="Y29" s="6"/>
      <c r="Z29" s="6"/>
      <c r="AA29" s="6"/>
      <c r="AB29" s="5" t="s">
        <v>2</v>
      </c>
      <c r="AC29" s="6"/>
    </row>
    <row r="30" spans="3:29" s="2" customFormat="1" x14ac:dyDescent="0.25">
      <c r="C30" s="6"/>
      <c r="D30" s="6"/>
      <c r="E30" s="6"/>
      <c r="F30" s="6"/>
      <c r="G30" s="6"/>
      <c r="H30" s="6"/>
      <c r="I30" s="6"/>
      <c r="J30" s="6"/>
      <c r="K30" s="6"/>
      <c r="L30" s="6"/>
      <c r="M30" s="18"/>
      <c r="N30" s="4" t="s">
        <v>2</v>
      </c>
      <c r="O30" s="6"/>
      <c r="P30" s="57" t="s">
        <v>54</v>
      </c>
      <c r="Q30" s="5" t="s">
        <v>17</v>
      </c>
      <c r="R30" s="58" t="s">
        <v>57</v>
      </c>
      <c r="S30" s="15" t="s">
        <v>53</v>
      </c>
      <c r="T30" t="s">
        <v>58</v>
      </c>
      <c r="U30" s="15"/>
      <c r="V30"/>
      <c r="X30" s="6"/>
      <c r="Y30" s="6"/>
      <c r="Z30" s="6"/>
      <c r="AA30" s="6"/>
      <c r="AB30" s="5" t="s">
        <v>2</v>
      </c>
      <c r="AC30" s="6"/>
    </row>
    <row r="31" spans="3:29" s="2" customFormat="1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18"/>
      <c r="N31" s="4" t="s">
        <v>2</v>
      </c>
      <c r="O31" s="6"/>
      <c r="P31" s="6"/>
      <c r="Q31" s="5" t="s">
        <v>17</v>
      </c>
      <c r="R31" s="6">
        <f>S42</f>
        <v>55280</v>
      </c>
      <c r="S31" s="15" t="s">
        <v>53</v>
      </c>
      <c r="T31" s="59">
        <f>S45^0.5</f>
        <v>49157.445010903488</v>
      </c>
      <c r="U31" s="60"/>
      <c r="X31" s="6"/>
      <c r="Y31" s="6"/>
      <c r="Z31" s="6"/>
      <c r="AA31" s="6"/>
      <c r="AB31" s="5" t="s">
        <v>2</v>
      </c>
      <c r="AC31" s="6"/>
    </row>
    <row r="32" spans="3:29" s="2" customFormat="1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18"/>
      <c r="N32" s="4" t="s">
        <v>2</v>
      </c>
      <c r="O32" s="6"/>
      <c r="P32" s="6"/>
      <c r="Q32" s="5" t="s">
        <v>17</v>
      </c>
      <c r="R32" s="35">
        <f>R31-T31</f>
        <v>6122.5549890965121</v>
      </c>
      <c r="X32" s="6"/>
      <c r="Y32" s="6"/>
      <c r="Z32" s="6"/>
      <c r="AA32" s="6"/>
      <c r="AB32" s="5" t="s">
        <v>2</v>
      </c>
      <c r="AC32" s="6"/>
    </row>
    <row r="33" spans="1:29" s="2" customFormat="1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18"/>
      <c r="N33" s="4" t="s">
        <v>2</v>
      </c>
      <c r="O33" s="6"/>
      <c r="X33" s="6"/>
      <c r="Y33" s="6"/>
      <c r="Z33" s="6"/>
      <c r="AA33" s="6"/>
      <c r="AB33" s="5" t="s">
        <v>2</v>
      </c>
      <c r="AC33" s="6"/>
    </row>
    <row r="34" spans="1:29" s="2" customFormat="1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18"/>
      <c r="N34" s="4" t="s">
        <v>2</v>
      </c>
      <c r="O34" s="6"/>
      <c r="P34" s="61" t="s">
        <v>59</v>
      </c>
      <c r="Q34" s="62"/>
      <c r="Y34" s="6"/>
      <c r="Z34" s="6"/>
      <c r="AA34" s="6"/>
      <c r="AB34" s="5" t="s">
        <v>2</v>
      </c>
      <c r="AC34" s="6"/>
    </row>
    <row r="35" spans="1:29" s="2" customFormat="1" x14ac:dyDescent="0.25">
      <c r="C35" s="6"/>
      <c r="D35" s="6"/>
      <c r="E35" s="6"/>
      <c r="F35" s="6"/>
      <c r="G35" s="6"/>
      <c r="H35" s="6"/>
      <c r="I35" s="6"/>
      <c r="J35" s="6"/>
      <c r="K35" s="6"/>
      <c r="L35" s="6"/>
      <c r="M35" s="18"/>
      <c r="N35" s="4" t="s">
        <v>2</v>
      </c>
      <c r="O35" s="6"/>
      <c r="P35" s="6"/>
      <c r="Y35" s="6"/>
      <c r="Z35" s="6"/>
      <c r="AA35" s="6"/>
      <c r="AB35" s="5" t="s">
        <v>2</v>
      </c>
      <c r="AC35" s="6"/>
    </row>
    <row r="36" spans="1:29" s="2" customFormat="1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18"/>
      <c r="N36" s="4" t="s">
        <v>2</v>
      </c>
      <c r="O36" s="6"/>
      <c r="P36" s="14" t="s">
        <v>60</v>
      </c>
      <c r="Q36" s="5" t="s">
        <v>61</v>
      </c>
      <c r="R36" s="5" t="s">
        <v>17</v>
      </c>
      <c r="S36" s="63" t="s">
        <v>62</v>
      </c>
      <c r="T36" s="5" t="s">
        <v>17</v>
      </c>
      <c r="U36" s="6" t="s">
        <v>41</v>
      </c>
      <c r="V36" s="6"/>
      <c r="W36" s="5" t="s">
        <v>63</v>
      </c>
      <c r="X36" s="6" t="s">
        <v>43</v>
      </c>
      <c r="Y36" s="6"/>
      <c r="Z36" s="6"/>
      <c r="AA36" s="6"/>
      <c r="AB36" s="5" t="s">
        <v>2</v>
      </c>
      <c r="AC36" s="6"/>
    </row>
    <row r="37" spans="1:29" s="2" customFormat="1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18"/>
      <c r="N37" s="4" t="s">
        <v>2</v>
      </c>
      <c r="O37" s="6"/>
      <c r="P37" s="52"/>
      <c r="Q37" s="6"/>
      <c r="R37" s="6"/>
      <c r="S37" s="6"/>
      <c r="T37" s="5" t="s">
        <v>17</v>
      </c>
      <c r="U37" s="6">
        <f>F17</f>
        <v>11980</v>
      </c>
      <c r="V37" s="6"/>
      <c r="W37" s="5" t="s">
        <v>63</v>
      </c>
      <c r="X37" s="6">
        <f>F18</f>
        <v>4500</v>
      </c>
      <c r="Y37" s="6"/>
      <c r="Z37" s="6"/>
      <c r="AA37" s="6"/>
      <c r="AB37" s="5" t="s">
        <v>2</v>
      </c>
      <c r="AC37" s="6"/>
    </row>
    <row r="38" spans="1:29" s="2" customFormat="1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  <c r="M38" s="18"/>
      <c r="N38" s="4" t="s">
        <v>2</v>
      </c>
      <c r="O38" s="6"/>
      <c r="P38" s="52"/>
      <c r="Q38" s="5"/>
      <c r="R38" s="5"/>
      <c r="S38" s="6"/>
      <c r="T38" s="5" t="s">
        <v>17</v>
      </c>
      <c r="U38" s="63">
        <f>U37+X37</f>
        <v>16480</v>
      </c>
      <c r="V38" s="6"/>
      <c r="Y38" s="6"/>
      <c r="Z38" s="6"/>
      <c r="AA38" s="6"/>
      <c r="AB38" s="5" t="s">
        <v>2</v>
      </c>
      <c r="AC38" s="6"/>
    </row>
    <row r="39" spans="1:29" s="2" customForma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4" t="s">
        <v>2</v>
      </c>
      <c r="O39" s="6"/>
      <c r="P39" s="52"/>
      <c r="Q39" s="6"/>
      <c r="X39" s="6"/>
      <c r="Y39" s="6"/>
      <c r="Z39" s="6"/>
      <c r="AA39" s="6"/>
      <c r="AB39" s="5" t="s">
        <v>2</v>
      </c>
      <c r="AC39" s="6"/>
    </row>
    <row r="40" spans="1:29" s="2" customFormat="1" x14ac:dyDescent="0.25">
      <c r="N40" s="4" t="s">
        <v>2</v>
      </c>
      <c r="O40" s="6"/>
      <c r="P40" s="64" t="s">
        <v>64</v>
      </c>
      <c r="Q40" s="65" t="s">
        <v>57</v>
      </c>
      <c r="R40" s="5" t="s">
        <v>17</v>
      </c>
      <c r="S40" s="5" t="s">
        <v>61</v>
      </c>
      <c r="T40" s="5" t="s">
        <v>63</v>
      </c>
      <c r="U40" s="5" t="s">
        <v>40</v>
      </c>
      <c r="V40" s="6"/>
      <c r="W40" s="6"/>
      <c r="X40" s="6"/>
      <c r="Y40" s="6"/>
      <c r="Z40" s="6"/>
      <c r="AA40" s="6"/>
      <c r="AB40" s="5" t="s">
        <v>2</v>
      </c>
      <c r="AC40" s="6"/>
    </row>
    <row r="41" spans="1:29" s="2" customFormat="1" x14ac:dyDescent="0.25">
      <c r="N41" s="4" t="s">
        <v>2</v>
      </c>
      <c r="O41" s="6"/>
      <c r="P41" s="6"/>
      <c r="Q41" s="6"/>
      <c r="R41" s="5" t="s">
        <v>17</v>
      </c>
      <c r="S41" s="6">
        <f>U38</f>
        <v>16480</v>
      </c>
      <c r="T41" s="5" t="s">
        <v>63</v>
      </c>
      <c r="U41" s="6">
        <f>F16</f>
        <v>38800</v>
      </c>
      <c r="V41" s="6"/>
      <c r="W41" s="6"/>
      <c r="X41" s="6"/>
      <c r="Y41" s="6"/>
      <c r="Z41" s="6"/>
      <c r="AA41" s="6"/>
      <c r="AB41" s="5" t="s">
        <v>2</v>
      </c>
      <c r="AC41" s="6"/>
    </row>
    <row r="42" spans="1:29" s="2" customFormat="1" x14ac:dyDescent="0.25">
      <c r="N42" s="4" t="s">
        <v>2</v>
      </c>
      <c r="O42" s="6"/>
      <c r="P42" s="6"/>
      <c r="R42" s="5" t="s">
        <v>17</v>
      </c>
      <c r="S42" s="66">
        <f>S41+U41</f>
        <v>55280</v>
      </c>
      <c r="X42" s="6"/>
      <c r="Y42" s="6"/>
      <c r="Z42" s="6"/>
      <c r="AA42" s="6"/>
      <c r="AB42" s="5" t="s">
        <v>2</v>
      </c>
      <c r="AC42" s="6"/>
    </row>
    <row r="43" spans="1:29" s="2" customFormat="1" x14ac:dyDescent="0.25">
      <c r="N43" s="4" t="s">
        <v>2</v>
      </c>
      <c r="O43" s="6"/>
      <c r="P43" s="6"/>
      <c r="X43" s="6"/>
      <c r="Y43" s="6"/>
      <c r="Z43" s="6"/>
      <c r="AA43" s="6"/>
      <c r="AB43" s="5" t="s">
        <v>2</v>
      </c>
      <c r="AC43" s="6"/>
    </row>
    <row r="44" spans="1:29" s="2" customFormat="1" ht="17.25" x14ac:dyDescent="0.25">
      <c r="N44" s="4" t="s">
        <v>2</v>
      </c>
      <c r="O44" s="6"/>
      <c r="P44" s="64" t="s">
        <v>65</v>
      </c>
      <c r="Q44" s="67" t="s">
        <v>66</v>
      </c>
      <c r="R44" s="5" t="s">
        <v>17</v>
      </c>
      <c r="S44" s="68" t="s">
        <v>67</v>
      </c>
      <c r="T44" s="68" t="s">
        <v>63</v>
      </c>
      <c r="U44" s="68" t="s">
        <v>68</v>
      </c>
      <c r="V44" s="68" t="s">
        <v>63</v>
      </c>
      <c r="W44" s="68" t="s">
        <v>69</v>
      </c>
      <c r="X44" s="6"/>
      <c r="Y44" s="6"/>
      <c r="Z44" s="6"/>
      <c r="AA44" s="6"/>
      <c r="AB44" s="5" t="s">
        <v>2</v>
      </c>
      <c r="AC44" s="6"/>
    </row>
    <row r="45" spans="1:29" s="2" customFormat="1" x14ac:dyDescent="0.25">
      <c r="N45" s="4" t="s">
        <v>2</v>
      </c>
      <c r="O45" s="6"/>
      <c r="P45" s="6"/>
      <c r="R45" s="5" t="s">
        <v>17</v>
      </c>
      <c r="S45" s="69">
        <f>U38^2 + U41^2 + 2*F21*U38*U41</f>
        <v>2416454400</v>
      </c>
      <c r="T45" s="70"/>
      <c r="X45" s="6"/>
      <c r="Y45" s="6"/>
      <c r="Z45" s="6"/>
      <c r="AA45" s="6"/>
      <c r="AB45" s="5" t="s">
        <v>2</v>
      </c>
      <c r="AC45" s="6"/>
    </row>
    <row r="46" spans="1:29" s="2" customFormat="1" x14ac:dyDescent="0.25">
      <c r="N46" s="4" t="s">
        <v>2</v>
      </c>
      <c r="O46" s="6"/>
      <c r="X46" s="6"/>
      <c r="Y46" s="6"/>
      <c r="Z46" s="6"/>
      <c r="AA46" s="6"/>
      <c r="AB46" s="5" t="s">
        <v>2</v>
      </c>
      <c r="AC46" s="6"/>
    </row>
    <row r="47" spans="1:29" s="2" customFormat="1" x14ac:dyDescent="0.25">
      <c r="N47" s="4" t="s">
        <v>2</v>
      </c>
      <c r="O47" s="6"/>
      <c r="P47" s="6"/>
      <c r="Q47" s="71" t="s">
        <v>70</v>
      </c>
      <c r="X47" s="6"/>
      <c r="Y47" s="6"/>
      <c r="Z47" s="6"/>
      <c r="AA47" s="6"/>
      <c r="AB47" s="5" t="s">
        <v>2</v>
      </c>
      <c r="AC47" s="6"/>
    </row>
    <row r="48" spans="1:29" s="2" customFormat="1" x14ac:dyDescent="0.25">
      <c r="N48" s="4" t="s">
        <v>2</v>
      </c>
      <c r="O48" s="6"/>
      <c r="Z48" s="6"/>
      <c r="AA48" s="6"/>
      <c r="AB48" s="5" t="s">
        <v>2</v>
      </c>
      <c r="AC48" s="6"/>
    </row>
    <row r="49" spans="14:29" s="2" customFormat="1" x14ac:dyDescent="0.25">
      <c r="N49" s="4" t="s">
        <v>2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5" t="s">
        <v>2</v>
      </c>
      <c r="AC49" s="6"/>
    </row>
    <row r="50" spans="14:29" s="2" customFormat="1" x14ac:dyDescent="0.25">
      <c r="N50" s="4" t="s">
        <v>2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5" t="s">
        <v>2</v>
      </c>
      <c r="AC50" s="6"/>
    </row>
    <row r="51" spans="14:29" s="2" customFormat="1" x14ac:dyDescent="0.25">
      <c r="N51" s="4" t="s">
        <v>2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5" t="s">
        <v>2</v>
      </c>
      <c r="AC51" s="6"/>
    </row>
    <row r="52" spans="14:29" s="2" customFormat="1" x14ac:dyDescent="0.25">
      <c r="N52" s="5" t="s">
        <v>2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5" t="s">
        <v>2</v>
      </c>
      <c r="AC52" s="6"/>
    </row>
    <row r="53" spans="14:29" s="2" customFormat="1" x14ac:dyDescent="0.25">
      <c r="N53" s="5" t="s">
        <v>2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5" t="s">
        <v>2</v>
      </c>
      <c r="AC53" s="6"/>
    </row>
    <row r="54" spans="14:29" s="2" customFormat="1" x14ac:dyDescent="0.25">
      <c r="N54" s="5" t="s">
        <v>2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5" t="s">
        <v>2</v>
      </c>
      <c r="AC54" s="6"/>
    </row>
    <row r="55" spans="14:29" s="2" customFormat="1" x14ac:dyDescent="0.25">
      <c r="N55" s="5" t="s">
        <v>2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5" t="s">
        <v>2</v>
      </c>
      <c r="AC55" s="6"/>
    </row>
    <row r="56" spans="14:29" s="2" customFormat="1" x14ac:dyDescent="0.25">
      <c r="N56" s="5" t="s">
        <v>2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5" t="s">
        <v>2</v>
      </c>
      <c r="AC56" s="6"/>
    </row>
    <row r="57" spans="14:29" s="2" customFormat="1" x14ac:dyDescent="0.25">
      <c r="N57" s="5" t="s">
        <v>2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5" t="s">
        <v>2</v>
      </c>
      <c r="AC57" s="6"/>
    </row>
    <row r="58" spans="14:29" s="2" customFormat="1" x14ac:dyDescent="0.25">
      <c r="N58" s="5" t="s">
        <v>2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5" t="s">
        <v>2</v>
      </c>
      <c r="AC58" s="6"/>
    </row>
    <row r="59" spans="14:29" s="2" customFormat="1" x14ac:dyDescent="0.25">
      <c r="N59" s="5" t="s">
        <v>2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5" t="s">
        <v>2</v>
      </c>
      <c r="AC59" s="6"/>
    </row>
  </sheetData>
  <mergeCells count="1">
    <mergeCell ref="S45:T45"/>
  </mergeCells>
  <conditionalFormatting sqref="T2">
    <cfRule type="cellIs" dxfId="3" priority="1" operator="equal">
      <formula>"is met"</formula>
    </cfRule>
    <cfRule type="cellIs" dxfId="2" priority="2" operator="equal">
      <formula>"is not met"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C59"/>
  <sheetViews>
    <sheetView workbookViewId="0"/>
  </sheetViews>
  <sheetFormatPr defaultRowHeight="15" x14ac:dyDescent="0.25"/>
  <sheetData>
    <row r="1" spans="1:29" s="2" customFormat="1" x14ac:dyDescent="0.25">
      <c r="A1" s="1" t="s">
        <v>0</v>
      </c>
      <c r="C1" t="s">
        <v>1</v>
      </c>
      <c r="D1" s="3"/>
      <c r="E1" s="3"/>
      <c r="N1" s="4" t="s">
        <v>2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5" t="s">
        <v>2</v>
      </c>
      <c r="AC1" s="6"/>
    </row>
    <row r="2" spans="1:29" s="2" customFormat="1" x14ac:dyDescent="0.25">
      <c r="A2" s="1" t="s">
        <v>3</v>
      </c>
      <c r="C2" s="2" t="s">
        <v>4</v>
      </c>
      <c r="N2" s="4" t="s">
        <v>2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5" t="s">
        <v>2</v>
      </c>
      <c r="AC2" s="6"/>
    </row>
    <row r="3" spans="1:29" s="2" customFormat="1" x14ac:dyDescent="0.25">
      <c r="A3" s="1" t="s">
        <v>7</v>
      </c>
      <c r="C3" s="2" t="s">
        <v>8</v>
      </c>
      <c r="N3" s="4" t="s">
        <v>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5" t="s">
        <v>2</v>
      </c>
      <c r="AC3" s="6"/>
    </row>
    <row r="4" spans="1:29" s="2" customForma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4" t="s">
        <v>2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5" t="s">
        <v>2</v>
      </c>
      <c r="AC4" s="6"/>
    </row>
    <row r="5" spans="1:29" s="2" customFormat="1" x14ac:dyDescent="0.25">
      <c r="A5" s="17" t="s">
        <v>11</v>
      </c>
      <c r="C5" t="s">
        <v>12</v>
      </c>
      <c r="D5" t="s">
        <v>13</v>
      </c>
      <c r="E5" s="6"/>
      <c r="F5" s="6"/>
      <c r="G5" s="6"/>
      <c r="H5" s="6"/>
      <c r="I5" s="6"/>
      <c r="J5" s="6"/>
      <c r="K5" s="6"/>
      <c r="L5" s="6"/>
      <c r="M5" s="18"/>
      <c r="N5" s="4" t="s">
        <v>2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5" t="s">
        <v>2</v>
      </c>
      <c r="AC5" s="6"/>
    </row>
    <row r="6" spans="1:29" s="2" customFormat="1" x14ac:dyDescent="0.25">
      <c r="C6" s="6" t="s">
        <v>14</v>
      </c>
      <c r="D6" s="6" t="s">
        <v>15</v>
      </c>
      <c r="E6" s="6"/>
      <c r="F6" s="6"/>
      <c r="G6" s="6"/>
      <c r="H6" s="6"/>
      <c r="I6" s="6"/>
      <c r="J6" s="6"/>
      <c r="K6" s="6"/>
      <c r="L6" s="6"/>
      <c r="M6" s="18"/>
      <c r="N6" s="4" t="s">
        <v>2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5" t="s">
        <v>2</v>
      </c>
      <c r="AC6" s="6"/>
    </row>
    <row r="7" spans="1:29" s="2" customFormat="1" x14ac:dyDescent="0.25">
      <c r="N7" s="4" t="s">
        <v>2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5" t="s">
        <v>2</v>
      </c>
      <c r="AC7" s="6"/>
    </row>
    <row r="8" spans="1:29" s="2" customFormat="1" x14ac:dyDescent="0.25">
      <c r="A8" s="17"/>
      <c r="B8" s="18"/>
      <c r="C8" s="6" t="s">
        <v>24</v>
      </c>
      <c r="D8" s="6"/>
      <c r="E8" s="6"/>
      <c r="F8" s="6"/>
      <c r="G8" s="6"/>
      <c r="H8" s="6"/>
      <c r="I8" s="6"/>
      <c r="J8" s="6"/>
      <c r="K8" s="6"/>
      <c r="L8" s="6"/>
      <c r="M8" s="18"/>
      <c r="N8" s="4" t="s">
        <v>2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5" t="s">
        <v>2</v>
      </c>
      <c r="AC8" s="6"/>
    </row>
    <row r="9" spans="1:29" s="2" customFormat="1" x14ac:dyDescent="0.25">
      <c r="A9" s="18"/>
      <c r="B9" s="18"/>
      <c r="C9" s="25" t="s">
        <v>25</v>
      </c>
      <c r="D9" s="26"/>
      <c r="E9" s="27"/>
      <c r="F9" s="28">
        <v>68600</v>
      </c>
      <c r="G9" s="6"/>
      <c r="H9" s="6"/>
      <c r="I9" s="6"/>
      <c r="J9" s="6"/>
      <c r="K9" s="18"/>
      <c r="L9" s="18"/>
      <c r="M9" s="18"/>
      <c r="N9" s="4" t="s">
        <v>2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5" t="s">
        <v>2</v>
      </c>
      <c r="AC9" s="6"/>
    </row>
    <row r="10" spans="1:29" s="2" customFormat="1" x14ac:dyDescent="0.25">
      <c r="A10" s="18"/>
      <c r="B10" s="18"/>
      <c r="C10" s="31" t="s">
        <v>26</v>
      </c>
      <c r="D10" s="32"/>
      <c r="E10" s="33"/>
      <c r="F10" s="34">
        <v>3500</v>
      </c>
      <c r="G10" s="23" t="s">
        <v>27</v>
      </c>
      <c r="H10" s="18" t="s">
        <v>28</v>
      </c>
      <c r="I10" s="6"/>
      <c r="J10" s="6"/>
      <c r="K10" s="18"/>
      <c r="L10" s="18"/>
      <c r="M10" s="18"/>
      <c r="N10" s="4" t="s">
        <v>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5" t="s">
        <v>2</v>
      </c>
      <c r="AC10" s="6"/>
    </row>
    <row r="11" spans="1:29" s="2" customFormat="1" x14ac:dyDescent="0.25">
      <c r="A11" s="18"/>
      <c r="B11" s="18"/>
      <c r="C11" s="31" t="s">
        <v>30</v>
      </c>
      <c r="D11" s="32"/>
      <c r="E11" s="33"/>
      <c r="F11" s="34">
        <v>640</v>
      </c>
      <c r="G11" s="23" t="s">
        <v>27</v>
      </c>
      <c r="H11" s="18" t="s">
        <v>31</v>
      </c>
      <c r="I11" s="6"/>
      <c r="J11" s="6"/>
      <c r="K11" s="18"/>
      <c r="L11" s="18"/>
      <c r="M11" s="18"/>
      <c r="N11" s="4" t="s">
        <v>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5" t="s">
        <v>2</v>
      </c>
      <c r="AC11" s="6"/>
    </row>
    <row r="12" spans="1:29" s="2" customFormat="1" x14ac:dyDescent="0.25">
      <c r="A12" s="17"/>
      <c r="B12" s="18"/>
      <c r="C12" s="31" t="s">
        <v>32</v>
      </c>
      <c r="D12" s="32"/>
      <c r="E12" s="33"/>
      <c r="F12" s="34">
        <v>10</v>
      </c>
      <c r="G12" s="6"/>
      <c r="H12" s="6"/>
      <c r="I12" s="6"/>
      <c r="J12" s="6"/>
      <c r="K12" s="18"/>
      <c r="L12" s="18"/>
      <c r="M12" s="18"/>
      <c r="N12" s="4" t="s">
        <v>2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5" t="s">
        <v>2</v>
      </c>
      <c r="AC12" s="6"/>
    </row>
    <row r="13" spans="1:29" s="2" customFormat="1" x14ac:dyDescent="0.25">
      <c r="A13" s="18"/>
      <c r="B13" s="18"/>
      <c r="C13" s="37" t="s">
        <v>35</v>
      </c>
      <c r="D13" s="38"/>
      <c r="E13" s="39"/>
      <c r="F13" s="40">
        <v>40</v>
      </c>
      <c r="G13" s="6"/>
      <c r="H13" s="6"/>
      <c r="I13" s="6"/>
      <c r="J13" s="6"/>
      <c r="K13" s="18"/>
      <c r="L13" s="18"/>
      <c r="M13" s="18"/>
      <c r="N13" s="4" t="s">
        <v>2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5" t="s">
        <v>2</v>
      </c>
      <c r="AC13" s="6"/>
    </row>
    <row r="14" spans="1:29" s="2" customFormat="1" x14ac:dyDescent="0.25">
      <c r="A14" s="18"/>
      <c r="B14" s="18"/>
      <c r="C14" s="6"/>
      <c r="D14" s="6"/>
      <c r="E14" s="6"/>
      <c r="F14" s="6"/>
      <c r="G14" s="6"/>
      <c r="H14" s="6"/>
      <c r="I14" s="6"/>
      <c r="J14" s="6"/>
      <c r="K14" s="18"/>
      <c r="L14" s="18"/>
      <c r="M14" s="18"/>
      <c r="N14" s="4" t="s">
        <v>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5" t="s">
        <v>2</v>
      </c>
      <c r="AC14" s="6"/>
    </row>
    <row r="15" spans="1:29" s="2" customFormat="1" x14ac:dyDescent="0.25">
      <c r="C15" s="6" t="s">
        <v>36</v>
      </c>
      <c r="D15" s="6"/>
      <c r="E15" s="6"/>
      <c r="F15" s="6"/>
      <c r="G15" s="6"/>
      <c r="H15" s="38" t="s">
        <v>37</v>
      </c>
      <c r="I15" s="6"/>
      <c r="J15" s="6"/>
      <c r="K15" s="18"/>
      <c r="L15" s="18"/>
      <c r="M15" s="18"/>
      <c r="N15" s="4" t="s">
        <v>2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5" t="s">
        <v>2</v>
      </c>
      <c r="AC15" s="6"/>
    </row>
    <row r="16" spans="1:29" s="2" customFormat="1" x14ac:dyDescent="0.25">
      <c r="C16" s="47" t="s">
        <v>39</v>
      </c>
      <c r="D16" s="42"/>
      <c r="E16" s="43"/>
      <c r="F16" s="48">
        <v>33300</v>
      </c>
      <c r="G16" s="23" t="s">
        <v>27</v>
      </c>
      <c r="H16" s="5" t="s">
        <v>40</v>
      </c>
      <c r="I16" s="6"/>
      <c r="J16" s="6"/>
      <c r="K16" s="6"/>
      <c r="L16" s="6"/>
      <c r="M16" s="18"/>
      <c r="N16" s="4" t="s">
        <v>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5" t="s">
        <v>2</v>
      </c>
      <c r="AC16" s="6"/>
    </row>
    <row r="17" spans="3:29" s="2" customFormat="1" x14ac:dyDescent="0.25">
      <c r="C17" s="31" t="s">
        <v>41</v>
      </c>
      <c r="D17" s="32"/>
      <c r="E17" s="33"/>
      <c r="F17" s="34">
        <v>11270</v>
      </c>
      <c r="G17" s="23" t="s">
        <v>27</v>
      </c>
      <c r="H17" s="5" t="s">
        <v>42</v>
      </c>
      <c r="I17" s="6"/>
      <c r="J17" s="6"/>
      <c r="K17" s="6"/>
      <c r="L17" s="6"/>
      <c r="M17" s="18"/>
      <c r="N17" s="4" t="s">
        <v>2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5" t="s">
        <v>2</v>
      </c>
      <c r="AC17" s="6"/>
    </row>
    <row r="18" spans="3:29" s="2" customFormat="1" x14ac:dyDescent="0.25">
      <c r="C18" s="31" t="s">
        <v>43</v>
      </c>
      <c r="D18" s="32"/>
      <c r="E18" s="33"/>
      <c r="F18" s="34">
        <v>4400</v>
      </c>
      <c r="G18" s="23" t="s">
        <v>27</v>
      </c>
      <c r="H18" s="5" t="s">
        <v>44</v>
      </c>
      <c r="I18" s="6"/>
      <c r="J18" s="6"/>
      <c r="K18" s="6"/>
      <c r="L18" s="6"/>
      <c r="M18" s="18"/>
      <c r="N18" s="4" t="s">
        <v>2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5" t="s">
        <v>2</v>
      </c>
      <c r="AC18" s="6"/>
    </row>
    <row r="19" spans="3:29" s="2" customFormat="1" x14ac:dyDescent="0.25">
      <c r="C19" s="37" t="s">
        <v>46</v>
      </c>
      <c r="D19" s="38"/>
      <c r="E19" s="39"/>
      <c r="F19" s="40">
        <v>10600</v>
      </c>
      <c r="G19" s="23" t="s">
        <v>27</v>
      </c>
      <c r="H19" s="5" t="s">
        <v>47</v>
      </c>
      <c r="I19" s="6"/>
      <c r="J19" s="6"/>
      <c r="K19" s="6"/>
      <c r="L19" s="6"/>
      <c r="M19" s="18"/>
      <c r="N19" s="4" t="s">
        <v>2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5" t="s">
        <v>2</v>
      </c>
      <c r="AC19" s="6"/>
    </row>
    <row r="20" spans="3:29" s="2" customFormat="1" x14ac:dyDescent="0.25">
      <c r="C20" s="6"/>
      <c r="D20" s="6"/>
      <c r="E20" s="6"/>
      <c r="F20" s="6"/>
      <c r="G20" s="6"/>
      <c r="H20" s="6"/>
      <c r="I20" s="6"/>
      <c r="J20" s="6"/>
      <c r="K20" s="6"/>
      <c r="L20" s="6"/>
      <c r="M20" s="18"/>
      <c r="N20" s="4" t="s">
        <v>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5" t="s">
        <v>2</v>
      </c>
      <c r="AC20" s="6"/>
    </row>
    <row r="21" spans="3:29" s="2" customFormat="1" x14ac:dyDescent="0.25">
      <c r="C21" s="25" t="s">
        <v>48</v>
      </c>
      <c r="D21" s="26"/>
      <c r="E21" s="27"/>
      <c r="F21" s="51">
        <v>0.5</v>
      </c>
      <c r="G21" s="23" t="s">
        <v>27</v>
      </c>
      <c r="H21" s="5" t="s">
        <v>49</v>
      </c>
      <c r="I21" s="6" t="s">
        <v>50</v>
      </c>
      <c r="J21" s="6"/>
      <c r="K21" s="6"/>
      <c r="L21" s="6"/>
      <c r="M21" s="18"/>
      <c r="N21" s="4" t="s">
        <v>2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5" t="s">
        <v>2</v>
      </c>
      <c r="AC21" s="6"/>
    </row>
    <row r="22" spans="3:29" s="2" customFormat="1" x14ac:dyDescent="0.25">
      <c r="C22" s="6"/>
      <c r="D22" s="6"/>
      <c r="E22" s="6"/>
      <c r="F22" s="6"/>
      <c r="G22" s="6"/>
      <c r="H22" s="6"/>
      <c r="I22" s="6"/>
      <c r="J22" s="6"/>
      <c r="K22" s="6"/>
      <c r="L22" s="6"/>
      <c r="M22" s="18"/>
      <c r="N22" s="4" t="s">
        <v>2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5" t="s">
        <v>2</v>
      </c>
      <c r="AC22" s="6"/>
    </row>
    <row r="23" spans="3:29" s="2" customFormat="1" x14ac:dyDescent="0.25">
      <c r="C23" s="6"/>
      <c r="D23" s="6"/>
      <c r="E23" s="6"/>
      <c r="F23" s="6"/>
      <c r="G23" s="6"/>
      <c r="H23" s="17"/>
      <c r="I23" s="6"/>
      <c r="J23" s="6"/>
      <c r="K23" s="6"/>
      <c r="L23" s="6"/>
      <c r="M23" s="18"/>
      <c r="N23" s="4" t="s">
        <v>2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5" t="s">
        <v>2</v>
      </c>
      <c r="AC23" s="6"/>
    </row>
    <row r="24" spans="3:29" s="2" customFormat="1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18"/>
      <c r="N24" s="4" t="s">
        <v>2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5" t="s">
        <v>2</v>
      </c>
      <c r="AC24" s="6"/>
    </row>
    <row r="25" spans="3:29" s="2" customFormat="1" x14ac:dyDescent="0.25">
      <c r="C25" s="6"/>
      <c r="D25" s="6"/>
      <c r="E25" s="6"/>
      <c r="F25" s="6"/>
      <c r="G25" s="6"/>
      <c r="H25" s="6"/>
      <c r="I25" s="6"/>
      <c r="J25" s="6"/>
      <c r="K25" s="6"/>
      <c r="L25" s="6"/>
      <c r="M25" s="18"/>
      <c r="N25" s="4" t="s">
        <v>2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5" t="s">
        <v>2</v>
      </c>
      <c r="AC25" s="6"/>
    </row>
    <row r="26" spans="3:29" s="2" customFormat="1" x14ac:dyDescent="0.25">
      <c r="C26" s="6"/>
      <c r="D26" s="6"/>
      <c r="E26" s="6"/>
      <c r="F26" s="6"/>
      <c r="G26" s="6"/>
      <c r="H26" s="6"/>
      <c r="I26" s="6"/>
      <c r="J26" s="6"/>
      <c r="K26" s="6"/>
      <c r="L26" s="6"/>
      <c r="M26" s="18"/>
      <c r="N26" s="4" t="s">
        <v>2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5" t="s">
        <v>2</v>
      </c>
      <c r="AC26" s="6"/>
    </row>
    <row r="27" spans="3:29" s="2" customFormat="1" x14ac:dyDescent="0.25">
      <c r="C27" s="6"/>
      <c r="D27" s="6"/>
      <c r="E27" s="6"/>
      <c r="F27" s="6"/>
      <c r="G27" s="6"/>
      <c r="H27" s="6"/>
      <c r="I27" s="6"/>
      <c r="J27" s="6"/>
      <c r="K27" s="6"/>
      <c r="L27" s="6"/>
      <c r="M27" s="18"/>
      <c r="N27" s="4" t="s">
        <v>2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5" t="s">
        <v>2</v>
      </c>
      <c r="AC27" s="6"/>
    </row>
    <row r="28" spans="3:29" s="2" customFormat="1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  <c r="M28" s="18"/>
      <c r="N28" s="4" t="s">
        <v>2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5" t="s">
        <v>2</v>
      </c>
      <c r="AC28" s="6"/>
    </row>
    <row r="29" spans="3:29" s="2" customFormat="1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18"/>
      <c r="N29" s="4" t="s">
        <v>2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5" t="s">
        <v>2</v>
      </c>
      <c r="AC29" s="6"/>
    </row>
    <row r="30" spans="3:29" s="2" customFormat="1" x14ac:dyDescent="0.25">
      <c r="C30" s="6"/>
      <c r="D30" s="6"/>
      <c r="E30" s="6"/>
      <c r="F30" s="6"/>
      <c r="G30" s="6"/>
      <c r="H30" s="6"/>
      <c r="I30" s="6"/>
      <c r="J30" s="6"/>
      <c r="K30" s="6"/>
      <c r="L30" s="6"/>
      <c r="M30" s="18"/>
      <c r="N30" s="4" t="s">
        <v>2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5" t="s">
        <v>2</v>
      </c>
      <c r="AC30" s="6"/>
    </row>
    <row r="31" spans="3:29" s="2" customFormat="1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18"/>
      <c r="N31" s="4" t="s">
        <v>2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5" t="s">
        <v>2</v>
      </c>
      <c r="AC31" s="6"/>
    </row>
    <row r="32" spans="3:29" s="2" customFormat="1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18"/>
      <c r="N32" s="4" t="s">
        <v>2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5" t="s">
        <v>2</v>
      </c>
      <c r="AC32" s="6"/>
    </row>
    <row r="33" spans="1:29" s="2" customFormat="1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18"/>
      <c r="N33" s="4" t="s">
        <v>2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5" t="s">
        <v>2</v>
      </c>
      <c r="AC33" s="6"/>
    </row>
    <row r="34" spans="1:29" s="2" customFormat="1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18"/>
      <c r="N34" s="4" t="s">
        <v>2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5" t="s">
        <v>2</v>
      </c>
      <c r="AC34" s="6"/>
    </row>
    <row r="35" spans="1:29" s="2" customFormat="1" x14ac:dyDescent="0.25">
      <c r="C35" s="6"/>
      <c r="D35" s="6"/>
      <c r="E35" s="6"/>
      <c r="F35" s="6"/>
      <c r="G35" s="6"/>
      <c r="H35" s="6"/>
      <c r="I35" s="6"/>
      <c r="J35" s="6"/>
      <c r="K35" s="6"/>
      <c r="L35" s="6"/>
      <c r="M35" s="18"/>
      <c r="N35" s="4" t="s">
        <v>2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5" t="s">
        <v>2</v>
      </c>
      <c r="AC35" s="6"/>
    </row>
    <row r="36" spans="1:29" s="2" customFormat="1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18"/>
      <c r="N36" s="4" t="s">
        <v>2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5" t="s">
        <v>2</v>
      </c>
      <c r="AC36" s="6"/>
    </row>
    <row r="37" spans="1:29" s="2" customFormat="1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18"/>
      <c r="N37" s="4" t="s">
        <v>2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5" t="s">
        <v>2</v>
      </c>
      <c r="AC37" s="6"/>
    </row>
    <row r="38" spans="1:29" s="2" customFormat="1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  <c r="M38" s="18"/>
      <c r="N38" s="4" t="s">
        <v>2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5" t="s">
        <v>2</v>
      </c>
      <c r="AC38" s="6"/>
    </row>
    <row r="39" spans="1:29" s="2" customForma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4" t="s">
        <v>2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5" t="s">
        <v>2</v>
      </c>
      <c r="AC39" s="6"/>
    </row>
    <row r="40" spans="1:29" s="2" customFormat="1" x14ac:dyDescent="0.25">
      <c r="N40" s="4" t="s">
        <v>2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5" t="s">
        <v>2</v>
      </c>
      <c r="AC40" s="6"/>
    </row>
    <row r="41" spans="1:29" s="2" customFormat="1" x14ac:dyDescent="0.25">
      <c r="N41" s="4" t="s">
        <v>2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5" t="s">
        <v>2</v>
      </c>
      <c r="AC41" s="6"/>
    </row>
    <row r="42" spans="1:29" s="2" customFormat="1" x14ac:dyDescent="0.25">
      <c r="N42" s="4" t="s">
        <v>2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5" t="s">
        <v>2</v>
      </c>
      <c r="AC42" s="6"/>
    </row>
    <row r="43" spans="1:29" s="2" customFormat="1" x14ac:dyDescent="0.25">
      <c r="N43" s="4" t="s">
        <v>2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5" t="s">
        <v>2</v>
      </c>
      <c r="AC43" s="6"/>
    </row>
    <row r="44" spans="1:29" s="2" customFormat="1" x14ac:dyDescent="0.25">
      <c r="N44" s="4" t="s">
        <v>2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5" t="s">
        <v>2</v>
      </c>
      <c r="AC44" s="6"/>
    </row>
    <row r="45" spans="1:29" s="2" customFormat="1" x14ac:dyDescent="0.25">
      <c r="N45" s="4" t="s">
        <v>2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5" t="s">
        <v>2</v>
      </c>
      <c r="AC45" s="6"/>
    </row>
    <row r="46" spans="1:29" s="2" customFormat="1" x14ac:dyDescent="0.25">
      <c r="N46" s="4" t="s">
        <v>2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5" t="s">
        <v>2</v>
      </c>
      <c r="AC46" s="6"/>
    </row>
    <row r="47" spans="1:29" s="2" customFormat="1" x14ac:dyDescent="0.25">
      <c r="N47" s="4" t="s">
        <v>2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5" t="s">
        <v>2</v>
      </c>
      <c r="AC47" s="6"/>
    </row>
    <row r="48" spans="1:29" s="2" customFormat="1" x14ac:dyDescent="0.25">
      <c r="N48" s="4" t="s">
        <v>2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5" t="s">
        <v>2</v>
      </c>
      <c r="AC48" s="6"/>
    </row>
    <row r="49" spans="14:29" s="2" customFormat="1" x14ac:dyDescent="0.25">
      <c r="N49" s="4" t="s">
        <v>2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5" t="s">
        <v>2</v>
      </c>
      <c r="AC49" s="6"/>
    </row>
    <row r="50" spans="14:29" s="2" customFormat="1" x14ac:dyDescent="0.25">
      <c r="N50" s="4" t="s">
        <v>2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5" t="s">
        <v>2</v>
      </c>
      <c r="AC50" s="6"/>
    </row>
    <row r="51" spans="14:29" s="2" customFormat="1" x14ac:dyDescent="0.25">
      <c r="N51" s="4" t="s">
        <v>2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5" t="s">
        <v>2</v>
      </c>
      <c r="AC51" s="6"/>
    </row>
    <row r="52" spans="14:29" s="2" customFormat="1" x14ac:dyDescent="0.25">
      <c r="N52" s="5" t="s">
        <v>2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5" t="s">
        <v>2</v>
      </c>
      <c r="AC52" s="6"/>
    </row>
    <row r="53" spans="14:29" s="2" customFormat="1" x14ac:dyDescent="0.25">
      <c r="N53" s="5" t="s">
        <v>2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5" t="s">
        <v>2</v>
      </c>
      <c r="AC53" s="6"/>
    </row>
    <row r="54" spans="14:29" s="2" customFormat="1" x14ac:dyDescent="0.25">
      <c r="N54" s="5" t="s">
        <v>2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5" t="s">
        <v>2</v>
      </c>
      <c r="AC54" s="6"/>
    </row>
    <row r="55" spans="14:29" s="2" customFormat="1" x14ac:dyDescent="0.25">
      <c r="N55" s="5" t="s">
        <v>2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5" t="s">
        <v>2</v>
      </c>
      <c r="AC55" s="6"/>
    </row>
    <row r="56" spans="14:29" s="2" customFormat="1" x14ac:dyDescent="0.25">
      <c r="N56" s="5" t="s">
        <v>2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5" t="s">
        <v>2</v>
      </c>
      <c r="AC56" s="6"/>
    </row>
    <row r="57" spans="14:29" s="2" customFormat="1" x14ac:dyDescent="0.25">
      <c r="N57" s="5" t="s">
        <v>2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5" t="s">
        <v>2</v>
      </c>
      <c r="AC57" s="6"/>
    </row>
    <row r="58" spans="14:29" s="2" customFormat="1" x14ac:dyDescent="0.25">
      <c r="N58" s="5" t="s">
        <v>2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5" t="s">
        <v>2</v>
      </c>
      <c r="AC58" s="6"/>
    </row>
    <row r="59" spans="14:29" s="2" customFormat="1" x14ac:dyDescent="0.25">
      <c r="N59" s="5" t="s">
        <v>2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5" t="s">
        <v>2</v>
      </c>
      <c r="AC59" s="6"/>
    </row>
  </sheetData>
  <conditionalFormatting sqref="T2">
    <cfRule type="cellIs" dxfId="7" priority="1" operator="equal">
      <formula>"is met"</formula>
    </cfRule>
    <cfRule type="cellIs" dxfId="6" priority="2" operator="equal">
      <formula>"is not met"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workbookViewId="0"/>
  </sheetViews>
  <sheetFormatPr defaultRowHeight="15" x14ac:dyDescent="0.25"/>
  <sheetData>
    <row r="1" spans="1:29" s="2" customFormat="1" x14ac:dyDescent="0.25">
      <c r="A1" s="1" t="s">
        <v>0</v>
      </c>
      <c r="C1" t="s">
        <v>1</v>
      </c>
      <c r="D1" s="3"/>
      <c r="E1" s="3"/>
      <c r="N1" s="4" t="s">
        <v>2</v>
      </c>
      <c r="AB1" s="5" t="s">
        <v>2</v>
      </c>
      <c r="AC1" s="6"/>
    </row>
    <row r="2" spans="1:29" s="2" customFormat="1" x14ac:dyDescent="0.25">
      <c r="A2" s="1" t="s">
        <v>3</v>
      </c>
      <c r="C2" s="2" t="s">
        <v>4</v>
      </c>
      <c r="N2" s="4" t="s">
        <v>2</v>
      </c>
      <c r="O2" s="7" t="s">
        <v>5</v>
      </c>
      <c r="P2" s="8"/>
      <c r="Q2" s="8"/>
      <c r="R2" s="8"/>
      <c r="S2" s="8"/>
      <c r="T2" s="9" t="str">
        <f>IF(R9&gt;=1.5,"is met","is not met")</f>
        <v>is met</v>
      </c>
      <c r="U2" s="10" t="s">
        <v>6</v>
      </c>
      <c r="V2" s="11"/>
      <c r="W2" s="12">
        <f>R9</f>
        <v>1.794189805677886</v>
      </c>
      <c r="AB2" s="5" t="s">
        <v>2</v>
      </c>
      <c r="AC2" s="6"/>
    </row>
    <row r="3" spans="1:29" s="2" customFormat="1" x14ac:dyDescent="0.25">
      <c r="A3" s="1" t="s">
        <v>7</v>
      </c>
      <c r="C3" s="2" t="s">
        <v>8</v>
      </c>
      <c r="N3" s="4" t="s">
        <v>2</v>
      </c>
      <c r="AB3" s="5" t="s">
        <v>2</v>
      </c>
      <c r="AC3" s="6"/>
    </row>
    <row r="4" spans="1:29" s="2" customForma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4" t="s">
        <v>2</v>
      </c>
      <c r="O4" s="13" t="s">
        <v>9</v>
      </c>
      <c r="P4" s="2" t="s">
        <v>10</v>
      </c>
      <c r="Q4" s="14"/>
      <c r="R4" s="15"/>
      <c r="S4" s="16"/>
      <c r="T4" s="16"/>
      <c r="AB4" s="5" t="s">
        <v>2</v>
      </c>
      <c r="AC4" s="6"/>
    </row>
    <row r="5" spans="1:29" s="2" customFormat="1" x14ac:dyDescent="0.25">
      <c r="A5" s="17" t="s">
        <v>11</v>
      </c>
      <c r="C5" t="s">
        <v>12</v>
      </c>
      <c r="D5" t="s">
        <v>13</v>
      </c>
      <c r="E5" s="6"/>
      <c r="F5" s="6"/>
      <c r="G5" s="6"/>
      <c r="H5" s="6"/>
      <c r="I5" s="6"/>
      <c r="J5" s="6"/>
      <c r="K5" s="6"/>
      <c r="L5" s="6"/>
      <c r="M5" s="18"/>
      <c r="N5" s="4" t="s">
        <v>2</v>
      </c>
      <c r="O5" s="6"/>
      <c r="P5" s="6"/>
      <c r="Q5"/>
      <c r="R5"/>
      <c r="S5"/>
      <c r="T5"/>
      <c r="U5" s="6"/>
      <c r="V5" s="6"/>
      <c r="W5" s="6"/>
      <c r="X5" s="6"/>
      <c r="Y5" s="6"/>
      <c r="Z5" s="6"/>
      <c r="AA5" s="6"/>
      <c r="AB5" s="5" t="s">
        <v>2</v>
      </c>
      <c r="AC5" s="6"/>
    </row>
    <row r="6" spans="1:29" s="2" customFormat="1" x14ac:dyDescent="0.25">
      <c r="C6" s="6" t="s">
        <v>14</v>
      </c>
      <c r="D6" s="6" t="s">
        <v>15</v>
      </c>
      <c r="E6" s="6"/>
      <c r="F6" s="6"/>
      <c r="G6" s="6"/>
      <c r="H6" s="6"/>
      <c r="I6" s="6"/>
      <c r="J6" s="6"/>
      <c r="K6" s="6"/>
      <c r="L6" s="6"/>
      <c r="M6" s="18"/>
      <c r="N6" s="4" t="s">
        <v>2</v>
      </c>
      <c r="O6" s="6"/>
      <c r="P6" s="14" t="s">
        <v>16</v>
      </c>
      <c r="Q6" s="15" t="s">
        <v>17</v>
      </c>
      <c r="R6" s="15" t="s">
        <v>18</v>
      </c>
      <c r="S6" s="19" t="s">
        <v>19</v>
      </c>
      <c r="T6" t="s">
        <v>20</v>
      </c>
      <c r="U6" s="6"/>
      <c r="V6" s="6"/>
      <c r="W6" s="6"/>
      <c r="X6" s="6"/>
      <c r="Y6" s="6"/>
      <c r="Z6" s="6"/>
      <c r="AA6" s="6"/>
      <c r="AB6" s="5" t="s">
        <v>2</v>
      </c>
      <c r="AC6" s="6"/>
    </row>
    <row r="7" spans="1:29" s="2" customFormat="1" x14ac:dyDescent="0.25">
      <c r="N7" s="4" t="s">
        <v>2</v>
      </c>
      <c r="O7" s="6"/>
      <c r="P7" s="6"/>
      <c r="Q7" s="15" t="s">
        <v>17</v>
      </c>
      <c r="R7" s="20">
        <f>Z14</f>
        <v>64490</v>
      </c>
      <c r="S7" s="19" t="s">
        <v>19</v>
      </c>
      <c r="T7" s="21" t="s">
        <v>21</v>
      </c>
      <c r="U7" s="22" t="s">
        <v>22</v>
      </c>
      <c r="V7" s="23" t="s">
        <v>19</v>
      </c>
      <c r="W7" s="24">
        <v>1.5</v>
      </c>
      <c r="X7" s="6" t="s">
        <v>23</v>
      </c>
      <c r="Y7" s="6"/>
      <c r="Z7" s="6"/>
      <c r="AA7" s="6"/>
      <c r="AB7" s="5" t="s">
        <v>2</v>
      </c>
      <c r="AC7" s="6"/>
    </row>
    <row r="8" spans="1:29" s="2" customFormat="1" x14ac:dyDescent="0.25">
      <c r="A8" s="17"/>
      <c r="B8" s="18"/>
      <c r="C8" s="6" t="s">
        <v>24</v>
      </c>
      <c r="D8" s="6"/>
      <c r="E8" s="6"/>
      <c r="F8" s="6"/>
      <c r="G8" s="6"/>
      <c r="H8" s="6"/>
      <c r="I8" s="6"/>
      <c r="J8" s="6"/>
      <c r="K8" s="6"/>
      <c r="L8" s="6"/>
      <c r="M8" s="18"/>
      <c r="N8" s="4" t="s">
        <v>2</v>
      </c>
      <c r="O8" s="6"/>
      <c r="P8" s="6"/>
      <c r="Q8" s="15" t="s">
        <v>17</v>
      </c>
      <c r="R8" s="5">
        <f>R7</f>
        <v>64490</v>
      </c>
      <c r="S8" s="19" t="s">
        <v>19</v>
      </c>
      <c r="T8" s="21" t="s">
        <v>21</v>
      </c>
      <c r="U8" s="5">
        <f>R25</f>
        <v>53915.700386811244</v>
      </c>
      <c r="V8" s="23" t="s">
        <v>19</v>
      </c>
      <c r="W8" s="24">
        <v>1.5</v>
      </c>
      <c r="X8" s="6" t="s">
        <v>23</v>
      </c>
      <c r="Y8" s="6"/>
      <c r="Z8" s="6"/>
      <c r="AA8" s="6"/>
      <c r="AB8" s="5" t="s">
        <v>2</v>
      </c>
      <c r="AC8" s="6"/>
    </row>
    <row r="9" spans="1:29" s="2" customFormat="1" x14ac:dyDescent="0.25">
      <c r="A9" s="18"/>
      <c r="B9" s="18"/>
      <c r="C9" s="25" t="s">
        <v>25</v>
      </c>
      <c r="D9" s="26"/>
      <c r="E9" s="27"/>
      <c r="F9" s="28">
        <v>68600</v>
      </c>
      <c r="G9" s="6"/>
      <c r="H9" s="6"/>
      <c r="I9" s="6"/>
      <c r="J9" s="6"/>
      <c r="K9" s="18"/>
      <c r="L9" s="18"/>
      <c r="M9" s="18"/>
      <c r="N9" s="4" t="s">
        <v>2</v>
      </c>
      <c r="O9" s="6"/>
      <c r="P9" s="6"/>
      <c r="Q9" s="15" t="s">
        <v>17</v>
      </c>
      <c r="R9" s="29">
        <f>R8/(U8/1.5)</f>
        <v>1.794189805677886</v>
      </c>
      <c r="S9" s="30"/>
      <c r="T9" s="6"/>
      <c r="U9" s="6"/>
      <c r="V9" s="6"/>
      <c r="W9" s="6"/>
      <c r="X9" s="6"/>
      <c r="Y9" s="6"/>
      <c r="Z9" s="6"/>
      <c r="AA9" s="6"/>
      <c r="AB9" s="5" t="s">
        <v>2</v>
      </c>
      <c r="AC9" s="6"/>
    </row>
    <row r="10" spans="1:29" s="2" customFormat="1" x14ac:dyDescent="0.25">
      <c r="A10" s="18"/>
      <c r="B10" s="18"/>
      <c r="C10" s="31" t="s">
        <v>26</v>
      </c>
      <c r="D10" s="32"/>
      <c r="E10" s="33"/>
      <c r="F10" s="34">
        <v>3500</v>
      </c>
      <c r="G10" s="23" t="s">
        <v>27</v>
      </c>
      <c r="H10" s="18" t="s">
        <v>28</v>
      </c>
      <c r="I10" s="6"/>
      <c r="J10" s="6"/>
      <c r="K10" s="18"/>
      <c r="L10" s="18"/>
      <c r="M10" s="18"/>
      <c r="N10" s="4" t="s">
        <v>2</v>
      </c>
      <c r="O10" s="6"/>
      <c r="P10" s="6"/>
      <c r="Q10" s="6"/>
      <c r="R10" s="35" t="s">
        <v>29</v>
      </c>
      <c r="S10" s="6"/>
      <c r="T10" s="6"/>
      <c r="U10" s="6"/>
      <c r="V10" s="6"/>
      <c r="W10" s="6"/>
      <c r="X10" s="6"/>
      <c r="Y10" s="6"/>
      <c r="Z10" s="6"/>
      <c r="AA10" s="6"/>
      <c r="AB10" s="5" t="s">
        <v>2</v>
      </c>
      <c r="AC10" s="6"/>
    </row>
    <row r="11" spans="1:29" s="2" customFormat="1" x14ac:dyDescent="0.25">
      <c r="A11" s="18"/>
      <c r="B11" s="18"/>
      <c r="C11" s="31" t="s">
        <v>30</v>
      </c>
      <c r="D11" s="32"/>
      <c r="E11" s="33"/>
      <c r="F11" s="34">
        <v>640</v>
      </c>
      <c r="G11" s="23" t="s">
        <v>27</v>
      </c>
      <c r="H11" s="18" t="s">
        <v>31</v>
      </c>
      <c r="I11" s="6"/>
      <c r="J11" s="6"/>
      <c r="K11" s="18"/>
      <c r="L11" s="18"/>
      <c r="M11" s="18"/>
      <c r="N11" s="4" t="s">
        <v>2</v>
      </c>
      <c r="AB11" s="5" t="s">
        <v>2</v>
      </c>
      <c r="AC11" s="6"/>
    </row>
    <row r="12" spans="1:29" s="2" customFormat="1" x14ac:dyDescent="0.25">
      <c r="A12" s="17"/>
      <c r="B12" s="18"/>
      <c r="C12" s="31" t="s">
        <v>32</v>
      </c>
      <c r="D12" s="32"/>
      <c r="E12" s="33"/>
      <c r="F12" s="34">
        <v>10</v>
      </c>
      <c r="G12" s="6"/>
      <c r="H12" s="6"/>
      <c r="I12" s="6"/>
      <c r="J12" s="6"/>
      <c r="K12" s="18"/>
      <c r="L12" s="18"/>
      <c r="M12" s="18"/>
      <c r="N12" s="4" t="s">
        <v>2</v>
      </c>
      <c r="O12" s="36" t="s">
        <v>33</v>
      </c>
      <c r="P12" s="6" t="s">
        <v>34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5" t="s">
        <v>2</v>
      </c>
      <c r="AC12" s="6"/>
    </row>
    <row r="13" spans="1:29" s="2" customFormat="1" x14ac:dyDescent="0.25">
      <c r="A13" s="18"/>
      <c r="B13" s="18"/>
      <c r="C13" s="37" t="s">
        <v>35</v>
      </c>
      <c r="D13" s="38"/>
      <c r="E13" s="39"/>
      <c r="F13" s="40">
        <v>40</v>
      </c>
      <c r="G13" s="6"/>
      <c r="H13" s="6"/>
      <c r="I13" s="6"/>
      <c r="J13" s="6"/>
      <c r="K13" s="18"/>
      <c r="L13" s="18"/>
      <c r="M13" s="18"/>
      <c r="N13" s="4" t="s">
        <v>2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5" t="s">
        <v>2</v>
      </c>
      <c r="AC13" s="6"/>
    </row>
    <row r="14" spans="1:29" s="2" customFormat="1" x14ac:dyDescent="0.25">
      <c r="A14" s="18"/>
      <c r="B14" s="18"/>
      <c r="C14" s="6"/>
      <c r="D14" s="6"/>
      <c r="E14" s="6"/>
      <c r="F14" s="6"/>
      <c r="G14" s="6"/>
      <c r="H14" s="6"/>
      <c r="I14" s="6"/>
      <c r="J14" s="6"/>
      <c r="K14" s="18"/>
      <c r="L14" s="18"/>
      <c r="M14" s="18"/>
      <c r="N14" s="4" t="s">
        <v>2</v>
      </c>
      <c r="O14" s="6"/>
      <c r="P14" s="6" t="s">
        <v>18</v>
      </c>
      <c r="Q14" s="41" t="s">
        <v>17</v>
      </c>
      <c r="R14" s="42" t="s">
        <v>25</v>
      </c>
      <c r="S14" s="42"/>
      <c r="T14" s="43"/>
      <c r="V14" s="41" t="s">
        <v>17</v>
      </c>
      <c r="W14" s="43">
        <f>F9</f>
        <v>68600</v>
      </c>
      <c r="X14" s="6"/>
      <c r="Y14" s="41" t="s">
        <v>17</v>
      </c>
      <c r="Z14" s="44">
        <f>W14-W15-W16-W17+W18</f>
        <v>64490</v>
      </c>
      <c r="AA14" s="6"/>
      <c r="AB14" s="5" t="s">
        <v>2</v>
      </c>
      <c r="AC14" s="6"/>
    </row>
    <row r="15" spans="1:29" s="2" customFormat="1" x14ac:dyDescent="0.25">
      <c r="C15" s="6" t="s">
        <v>36</v>
      </c>
      <c r="D15" s="6"/>
      <c r="E15" s="6"/>
      <c r="F15" s="6"/>
      <c r="G15" s="6"/>
      <c r="H15" s="38" t="s">
        <v>37</v>
      </c>
      <c r="I15" s="6"/>
      <c r="J15" s="6"/>
      <c r="K15" s="18"/>
      <c r="L15" s="18"/>
      <c r="M15" s="18"/>
      <c r="N15" s="4" t="s">
        <v>2</v>
      </c>
      <c r="O15" s="6"/>
      <c r="P15" s="6"/>
      <c r="Q15" s="45" t="s">
        <v>38</v>
      </c>
      <c r="R15" s="32" t="s">
        <v>26</v>
      </c>
      <c r="S15" s="32"/>
      <c r="T15" s="33"/>
      <c r="V15" s="45" t="s">
        <v>38</v>
      </c>
      <c r="W15" s="33">
        <f>F10</f>
        <v>3500</v>
      </c>
      <c r="X15" s="6"/>
      <c r="Y15" s="37"/>
      <c r="Z15" s="46"/>
      <c r="AA15" s="6"/>
      <c r="AB15" s="5" t="s">
        <v>2</v>
      </c>
      <c r="AC15" s="6"/>
    </row>
    <row r="16" spans="1:29" s="2" customFormat="1" x14ac:dyDescent="0.25">
      <c r="C16" s="47" t="s">
        <v>39</v>
      </c>
      <c r="D16" s="42"/>
      <c r="E16" s="43"/>
      <c r="F16" s="48">
        <v>33300</v>
      </c>
      <c r="G16" s="23" t="s">
        <v>27</v>
      </c>
      <c r="H16" s="5" t="s">
        <v>40</v>
      </c>
      <c r="I16" s="6"/>
      <c r="J16" s="6"/>
      <c r="K16" s="6"/>
      <c r="L16" s="6"/>
      <c r="M16" s="18"/>
      <c r="N16" s="4" t="s">
        <v>2</v>
      </c>
      <c r="O16" s="6"/>
      <c r="P16" s="6"/>
      <c r="Q16" s="45" t="s">
        <v>38</v>
      </c>
      <c r="R16" s="32" t="s">
        <v>30</v>
      </c>
      <c r="S16" s="32"/>
      <c r="T16" s="33"/>
      <c r="V16" s="45" t="s">
        <v>38</v>
      </c>
      <c r="W16" s="33">
        <f>F11</f>
        <v>640</v>
      </c>
      <c r="X16" s="6"/>
      <c r="Y16" s="6"/>
      <c r="Z16" s="6"/>
      <c r="AA16" s="6"/>
      <c r="AB16" s="5" t="s">
        <v>2</v>
      </c>
      <c r="AC16" s="6"/>
    </row>
    <row r="17" spans="3:29" s="2" customFormat="1" x14ac:dyDescent="0.25">
      <c r="C17" s="31" t="s">
        <v>41</v>
      </c>
      <c r="D17" s="32"/>
      <c r="E17" s="33"/>
      <c r="F17" s="34">
        <v>11270</v>
      </c>
      <c r="G17" s="23" t="s">
        <v>27</v>
      </c>
      <c r="H17" s="5" t="s">
        <v>42</v>
      </c>
      <c r="I17" s="6"/>
      <c r="J17" s="6"/>
      <c r="K17" s="6"/>
      <c r="L17" s="6"/>
      <c r="M17" s="18"/>
      <c r="N17" s="4" t="s">
        <v>2</v>
      </c>
      <c r="O17" s="6"/>
      <c r="P17" s="6"/>
      <c r="Q17" s="45" t="s">
        <v>38</v>
      </c>
      <c r="R17" s="32" t="s">
        <v>32</v>
      </c>
      <c r="S17" s="32"/>
      <c r="T17" s="33"/>
      <c r="V17" s="45" t="s">
        <v>38</v>
      </c>
      <c r="W17" s="33">
        <f>F12</f>
        <v>10</v>
      </c>
      <c r="X17" s="6"/>
      <c r="Y17" s="6"/>
      <c r="Z17" s="6"/>
      <c r="AA17" s="6"/>
      <c r="AB17" s="5" t="s">
        <v>2</v>
      </c>
      <c r="AC17" s="6"/>
    </row>
    <row r="18" spans="3:29" s="2" customFormat="1" x14ac:dyDescent="0.25">
      <c r="C18" s="31" t="s">
        <v>43</v>
      </c>
      <c r="D18" s="32"/>
      <c r="E18" s="33"/>
      <c r="F18" s="34">
        <v>4400</v>
      </c>
      <c r="G18" s="23" t="s">
        <v>27</v>
      </c>
      <c r="H18" s="5" t="s">
        <v>44</v>
      </c>
      <c r="I18" s="6"/>
      <c r="J18" s="6"/>
      <c r="K18" s="6"/>
      <c r="L18" s="6"/>
      <c r="M18" s="18"/>
      <c r="N18" s="4" t="s">
        <v>2</v>
      </c>
      <c r="Q18" s="49" t="s">
        <v>45</v>
      </c>
      <c r="R18" s="38" t="s">
        <v>35</v>
      </c>
      <c r="S18" s="50"/>
      <c r="T18" s="39"/>
      <c r="V18" s="49" t="s">
        <v>45</v>
      </c>
      <c r="W18" s="39">
        <f>F13</f>
        <v>40</v>
      </c>
      <c r="X18" s="6"/>
      <c r="Y18" s="6"/>
      <c r="Z18" s="6"/>
      <c r="AA18" s="6"/>
      <c r="AB18" s="5" t="s">
        <v>2</v>
      </c>
      <c r="AC18" s="6"/>
    </row>
    <row r="19" spans="3:29" s="2" customFormat="1" x14ac:dyDescent="0.25">
      <c r="C19" s="37" t="s">
        <v>46</v>
      </c>
      <c r="D19" s="38"/>
      <c r="E19" s="39"/>
      <c r="F19" s="40">
        <v>10600</v>
      </c>
      <c r="G19" s="23" t="s">
        <v>27</v>
      </c>
      <c r="H19" s="5" t="s">
        <v>47</v>
      </c>
      <c r="I19" s="6"/>
      <c r="J19" s="6"/>
      <c r="K19" s="6"/>
      <c r="L19" s="6"/>
      <c r="M19" s="18"/>
      <c r="N19" s="4" t="s">
        <v>2</v>
      </c>
      <c r="T19" s="6"/>
      <c r="U19" s="6"/>
      <c r="V19" s="6"/>
      <c r="W19" s="6"/>
      <c r="X19" s="6"/>
      <c r="Y19" s="6"/>
      <c r="Z19" s="6"/>
      <c r="AA19" s="6"/>
      <c r="AB19" s="5" t="s">
        <v>2</v>
      </c>
      <c r="AC19" s="6"/>
    </row>
    <row r="20" spans="3:29" s="2" customFormat="1" x14ac:dyDescent="0.25">
      <c r="C20" s="6"/>
      <c r="D20" s="6"/>
      <c r="E20" s="6"/>
      <c r="F20" s="6"/>
      <c r="G20" s="6"/>
      <c r="H20" s="6"/>
      <c r="I20" s="6"/>
      <c r="J20" s="6"/>
      <c r="K20" s="6"/>
      <c r="L20" s="6"/>
      <c r="M20" s="18"/>
      <c r="N20" s="4" t="s">
        <v>2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5" t="s">
        <v>2</v>
      </c>
      <c r="AC20" s="6"/>
    </row>
    <row r="21" spans="3:29" s="2" customFormat="1" x14ac:dyDescent="0.25">
      <c r="C21" s="25" t="s">
        <v>48</v>
      </c>
      <c r="D21" s="26"/>
      <c r="E21" s="27"/>
      <c r="F21" s="51">
        <v>0.5</v>
      </c>
      <c r="G21" s="23" t="s">
        <v>27</v>
      </c>
      <c r="H21" s="5" t="s">
        <v>49</v>
      </c>
      <c r="I21" s="6" t="s">
        <v>50</v>
      </c>
      <c r="J21" s="6"/>
      <c r="K21" s="6"/>
      <c r="L21" s="6"/>
      <c r="M21" s="18"/>
      <c r="N21" s="4" t="s">
        <v>2</v>
      </c>
      <c r="O21" s="22" t="s">
        <v>33</v>
      </c>
      <c r="P21" s="6" t="s">
        <v>51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5" t="s">
        <v>2</v>
      </c>
      <c r="AC21" s="6"/>
    </row>
    <row r="22" spans="3:29" s="2" customFormat="1" x14ac:dyDescent="0.25">
      <c r="C22" s="6"/>
      <c r="D22" s="6"/>
      <c r="E22" s="6"/>
      <c r="F22" s="6"/>
      <c r="G22" s="6"/>
      <c r="H22" s="6"/>
      <c r="I22" s="6"/>
      <c r="J22" s="6"/>
      <c r="K22" s="6"/>
      <c r="L22" s="6"/>
      <c r="M22" s="18"/>
      <c r="N22" s="4" t="s">
        <v>2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5" t="s">
        <v>2</v>
      </c>
      <c r="AC22" s="6"/>
    </row>
    <row r="23" spans="3:29" s="2" customFormat="1" x14ac:dyDescent="0.25">
      <c r="C23" s="6"/>
      <c r="D23" s="6"/>
      <c r="E23" s="6"/>
      <c r="F23" s="6"/>
      <c r="G23" s="6"/>
      <c r="H23" s="17"/>
      <c r="I23" s="6"/>
      <c r="J23" s="6"/>
      <c r="K23" s="6"/>
      <c r="L23" s="6"/>
      <c r="M23" s="18"/>
      <c r="N23" s="4" t="s">
        <v>2</v>
      </c>
      <c r="O23" s="6"/>
      <c r="P23" s="52" t="s">
        <v>22</v>
      </c>
      <c r="Q23" s="15" t="s">
        <v>17</v>
      </c>
      <c r="R23" s="6" t="s">
        <v>52</v>
      </c>
      <c r="S23" s="6"/>
      <c r="T23" s="5" t="s">
        <v>53</v>
      </c>
      <c r="U23" s="53" t="s">
        <v>54</v>
      </c>
      <c r="V23" s="6"/>
      <c r="W23" s="6"/>
      <c r="X23" s="6"/>
      <c r="Y23" s="6"/>
      <c r="Z23" s="6"/>
      <c r="AA23" s="6"/>
      <c r="AB23" s="5" t="s">
        <v>2</v>
      </c>
      <c r="AC23" s="6"/>
    </row>
    <row r="24" spans="3:29" s="2" customFormat="1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18"/>
      <c r="N24" s="4" t="s">
        <v>2</v>
      </c>
      <c r="O24" s="6"/>
      <c r="P24" s="6"/>
      <c r="Q24" s="15" t="s">
        <v>17</v>
      </c>
      <c r="R24" s="6">
        <f>SUM(F16:F19)</f>
        <v>59570</v>
      </c>
      <c r="S24" s="6"/>
      <c r="T24" s="5" t="s">
        <v>53</v>
      </c>
      <c r="U24" s="35">
        <f>R32</f>
        <v>5654.2996131887558</v>
      </c>
      <c r="V24" s="6"/>
      <c r="W24" s="6"/>
      <c r="X24" s="6"/>
      <c r="Y24" s="6"/>
      <c r="Z24" s="6"/>
      <c r="AA24" s="6"/>
      <c r="AB24" s="5" t="s">
        <v>2</v>
      </c>
      <c r="AC24" s="6"/>
    </row>
    <row r="25" spans="3:29" s="2" customFormat="1" x14ac:dyDescent="0.25">
      <c r="C25" s="6"/>
      <c r="D25" s="6"/>
      <c r="E25" s="6"/>
      <c r="F25" s="6"/>
      <c r="G25" s="6"/>
      <c r="H25" s="6"/>
      <c r="I25" s="6"/>
      <c r="J25" s="6"/>
      <c r="K25" s="6"/>
      <c r="L25" s="6"/>
      <c r="M25" s="18"/>
      <c r="N25" s="4" t="s">
        <v>2</v>
      </c>
      <c r="O25" s="6"/>
      <c r="P25" s="6"/>
      <c r="Q25" s="15" t="s">
        <v>17</v>
      </c>
      <c r="R25" s="54">
        <f>R24-U24</f>
        <v>53915.700386811244</v>
      </c>
      <c r="S25" s="6"/>
      <c r="T25" s="6"/>
      <c r="U25" s="6"/>
      <c r="V25" s="6"/>
      <c r="W25" s="6"/>
      <c r="X25" s="6"/>
      <c r="Y25" s="6"/>
      <c r="Z25" s="6"/>
      <c r="AA25" s="6"/>
      <c r="AB25" s="5" t="s">
        <v>2</v>
      </c>
      <c r="AC25" s="6"/>
    </row>
    <row r="26" spans="3:29" s="2" customFormat="1" x14ac:dyDescent="0.25">
      <c r="C26" s="6"/>
      <c r="D26" s="6"/>
      <c r="E26" s="6"/>
      <c r="F26" s="6"/>
      <c r="G26" s="6"/>
      <c r="H26" s="6"/>
      <c r="I26" s="6"/>
      <c r="J26" s="6"/>
      <c r="K26" s="6"/>
      <c r="L26" s="6"/>
      <c r="M26" s="18"/>
      <c r="N26" s="4" t="s">
        <v>2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5" t="s">
        <v>2</v>
      </c>
      <c r="AC26" s="6"/>
    </row>
    <row r="27" spans="3:29" s="2" customFormat="1" x14ac:dyDescent="0.25">
      <c r="C27" s="6"/>
      <c r="D27" s="6"/>
      <c r="E27" s="6"/>
      <c r="F27" s="6"/>
      <c r="G27" s="6"/>
      <c r="H27" s="6"/>
      <c r="I27" s="6"/>
      <c r="J27" s="6"/>
      <c r="K27" s="6"/>
      <c r="L27" s="6"/>
      <c r="M27" s="18"/>
      <c r="N27" s="4" t="s">
        <v>2</v>
      </c>
      <c r="O27" s="6"/>
      <c r="Y27" s="6"/>
      <c r="Z27" s="6"/>
      <c r="AA27" s="6"/>
      <c r="AB27" s="5" t="s">
        <v>2</v>
      </c>
      <c r="AC27" s="6"/>
    </row>
    <row r="28" spans="3:29" s="2" customFormat="1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  <c r="M28" s="18"/>
      <c r="N28" s="4" t="s">
        <v>2</v>
      </c>
      <c r="O28" s="6"/>
      <c r="P28" s="55" t="s">
        <v>55</v>
      </c>
      <c r="Q28" s="26"/>
      <c r="R28" s="26"/>
      <c r="S28" s="27"/>
      <c r="T28" s="56" t="s">
        <v>56</v>
      </c>
      <c r="U28" s="6"/>
      <c r="V28" s="6"/>
      <c r="W28" s="6"/>
      <c r="X28" s="6"/>
      <c r="Y28" s="6"/>
      <c r="Z28" s="6"/>
      <c r="AA28" s="6"/>
      <c r="AB28" s="5" t="s">
        <v>2</v>
      </c>
      <c r="AC28" s="6"/>
    </row>
    <row r="29" spans="3:29" s="2" customFormat="1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18"/>
      <c r="N29" s="4" t="s">
        <v>2</v>
      </c>
      <c r="O29" s="6"/>
      <c r="P29" s="6"/>
      <c r="Q29" s="6"/>
      <c r="R29" s="6"/>
      <c r="S29" s="5"/>
      <c r="T29"/>
      <c r="U29" s="15"/>
      <c r="V29"/>
      <c r="W29"/>
      <c r="X29" s="6"/>
      <c r="Y29" s="6"/>
      <c r="Z29" s="6"/>
      <c r="AA29" s="6"/>
      <c r="AB29" s="5" t="s">
        <v>2</v>
      </c>
      <c r="AC29" s="6"/>
    </row>
    <row r="30" spans="3:29" s="2" customFormat="1" x14ac:dyDescent="0.25">
      <c r="C30" s="6"/>
      <c r="D30" s="6"/>
      <c r="E30" s="6"/>
      <c r="F30" s="6"/>
      <c r="G30" s="6"/>
      <c r="H30" s="6"/>
      <c r="I30" s="6"/>
      <c r="J30" s="6"/>
      <c r="K30" s="6"/>
      <c r="L30" s="6"/>
      <c r="M30" s="18"/>
      <c r="N30" s="4" t="s">
        <v>2</v>
      </c>
      <c r="O30" s="6"/>
      <c r="P30" s="57" t="s">
        <v>54</v>
      </c>
      <c r="Q30" s="5" t="s">
        <v>17</v>
      </c>
      <c r="R30" s="58" t="s">
        <v>57</v>
      </c>
      <c r="S30" s="15" t="s">
        <v>53</v>
      </c>
      <c r="T30" t="s">
        <v>58</v>
      </c>
      <c r="U30" s="15"/>
      <c r="V30"/>
      <c r="X30" s="6"/>
      <c r="Y30" s="6"/>
      <c r="Z30" s="6"/>
      <c r="AA30" s="6"/>
      <c r="AB30" s="5" t="s">
        <v>2</v>
      </c>
      <c r="AC30" s="6"/>
    </row>
    <row r="31" spans="3:29" s="2" customFormat="1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18"/>
      <c r="N31" s="4" t="s">
        <v>2</v>
      </c>
      <c r="O31" s="6"/>
      <c r="P31" s="6"/>
      <c r="Q31" s="5" t="s">
        <v>17</v>
      </c>
      <c r="R31" s="6">
        <f>S42</f>
        <v>48970</v>
      </c>
      <c r="S31" s="15" t="s">
        <v>53</v>
      </c>
      <c r="T31" s="59">
        <f>S45^0.5</f>
        <v>43315.700386811244</v>
      </c>
      <c r="U31" s="60"/>
      <c r="X31" s="6"/>
      <c r="Y31" s="6"/>
      <c r="Z31" s="6"/>
      <c r="AA31" s="6"/>
      <c r="AB31" s="5" t="s">
        <v>2</v>
      </c>
      <c r="AC31" s="6"/>
    </row>
    <row r="32" spans="3:29" s="2" customFormat="1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18"/>
      <c r="N32" s="4" t="s">
        <v>2</v>
      </c>
      <c r="O32" s="6"/>
      <c r="P32" s="6"/>
      <c r="Q32" s="5" t="s">
        <v>17</v>
      </c>
      <c r="R32" s="35">
        <f>R31-T31</f>
        <v>5654.2996131887558</v>
      </c>
      <c r="X32" s="6"/>
      <c r="Y32" s="6"/>
      <c r="Z32" s="6"/>
      <c r="AA32" s="6"/>
      <c r="AB32" s="5" t="s">
        <v>2</v>
      </c>
      <c r="AC32" s="6"/>
    </row>
    <row r="33" spans="1:29" s="2" customFormat="1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18"/>
      <c r="N33" s="4" t="s">
        <v>2</v>
      </c>
      <c r="O33" s="6"/>
      <c r="X33" s="6"/>
      <c r="Y33" s="6"/>
      <c r="Z33" s="6"/>
      <c r="AA33" s="6"/>
      <c r="AB33" s="5" t="s">
        <v>2</v>
      </c>
      <c r="AC33" s="6"/>
    </row>
    <row r="34" spans="1:29" s="2" customFormat="1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18"/>
      <c r="N34" s="4" t="s">
        <v>2</v>
      </c>
      <c r="O34" s="6"/>
      <c r="P34" s="61" t="s">
        <v>59</v>
      </c>
      <c r="Q34" s="62"/>
      <c r="Y34" s="6"/>
      <c r="Z34" s="6"/>
      <c r="AA34" s="6"/>
      <c r="AB34" s="5" t="s">
        <v>2</v>
      </c>
      <c r="AC34" s="6"/>
    </row>
    <row r="35" spans="1:29" s="2" customFormat="1" x14ac:dyDescent="0.25">
      <c r="C35" s="6"/>
      <c r="D35" s="6"/>
      <c r="E35" s="6"/>
      <c r="F35" s="6"/>
      <c r="G35" s="6"/>
      <c r="H35" s="6"/>
      <c r="I35" s="6"/>
      <c r="J35" s="6"/>
      <c r="K35" s="6"/>
      <c r="L35" s="6"/>
      <c r="M35" s="18"/>
      <c r="N35" s="4" t="s">
        <v>2</v>
      </c>
      <c r="O35" s="6"/>
      <c r="P35" s="6"/>
      <c r="Y35" s="6"/>
      <c r="Z35" s="6"/>
      <c r="AA35" s="6"/>
      <c r="AB35" s="5" t="s">
        <v>2</v>
      </c>
      <c r="AC35" s="6"/>
    </row>
    <row r="36" spans="1:29" s="2" customFormat="1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18"/>
      <c r="N36" s="4" t="s">
        <v>2</v>
      </c>
      <c r="O36" s="6"/>
      <c r="P36" s="14" t="s">
        <v>60</v>
      </c>
      <c r="Q36" s="5" t="s">
        <v>61</v>
      </c>
      <c r="R36" s="5" t="s">
        <v>17</v>
      </c>
      <c r="S36" s="63" t="s">
        <v>62</v>
      </c>
      <c r="T36" s="5" t="s">
        <v>17</v>
      </c>
      <c r="U36" s="6" t="s">
        <v>41</v>
      </c>
      <c r="V36" s="6"/>
      <c r="W36" s="5" t="s">
        <v>63</v>
      </c>
      <c r="X36" s="6" t="s">
        <v>43</v>
      </c>
      <c r="Y36" s="6"/>
      <c r="Z36" s="6"/>
      <c r="AA36" s="6"/>
      <c r="AB36" s="5" t="s">
        <v>2</v>
      </c>
      <c r="AC36" s="6"/>
    </row>
    <row r="37" spans="1:29" s="2" customFormat="1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18"/>
      <c r="N37" s="4" t="s">
        <v>2</v>
      </c>
      <c r="O37" s="6"/>
      <c r="P37" s="52"/>
      <c r="Q37" s="6"/>
      <c r="R37" s="6"/>
      <c r="S37" s="6"/>
      <c r="T37" s="5" t="s">
        <v>17</v>
      </c>
      <c r="U37" s="6">
        <f>F17</f>
        <v>11270</v>
      </c>
      <c r="V37" s="6"/>
      <c r="W37" s="5" t="s">
        <v>63</v>
      </c>
      <c r="X37" s="6">
        <f>F18</f>
        <v>4400</v>
      </c>
      <c r="Y37" s="6"/>
      <c r="Z37" s="6"/>
      <c r="AA37" s="6"/>
      <c r="AB37" s="5" t="s">
        <v>2</v>
      </c>
      <c r="AC37" s="6"/>
    </row>
    <row r="38" spans="1:29" s="2" customFormat="1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  <c r="M38" s="18"/>
      <c r="N38" s="4" t="s">
        <v>2</v>
      </c>
      <c r="O38" s="6"/>
      <c r="P38" s="52"/>
      <c r="Q38" s="5"/>
      <c r="R38" s="5"/>
      <c r="S38" s="6"/>
      <c r="T38" s="5" t="s">
        <v>17</v>
      </c>
      <c r="U38" s="63">
        <f>U37+X37</f>
        <v>15670</v>
      </c>
      <c r="V38" s="6"/>
      <c r="Y38" s="6"/>
      <c r="Z38" s="6"/>
      <c r="AA38" s="6"/>
      <c r="AB38" s="5" t="s">
        <v>2</v>
      </c>
      <c r="AC38" s="6"/>
    </row>
    <row r="39" spans="1:29" s="2" customForma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4" t="s">
        <v>2</v>
      </c>
      <c r="O39" s="6"/>
      <c r="P39" s="52"/>
      <c r="Q39" s="6"/>
      <c r="X39" s="6"/>
      <c r="Y39" s="6"/>
      <c r="Z39" s="6"/>
      <c r="AA39" s="6"/>
      <c r="AB39" s="5" t="s">
        <v>2</v>
      </c>
      <c r="AC39" s="6"/>
    </row>
    <row r="40" spans="1:29" s="2" customFormat="1" x14ac:dyDescent="0.25">
      <c r="N40" s="4" t="s">
        <v>2</v>
      </c>
      <c r="O40" s="6"/>
      <c r="P40" s="64" t="s">
        <v>64</v>
      </c>
      <c r="Q40" s="65" t="s">
        <v>57</v>
      </c>
      <c r="R40" s="5" t="s">
        <v>17</v>
      </c>
      <c r="S40" s="5" t="s">
        <v>61</v>
      </c>
      <c r="T40" s="5" t="s">
        <v>63</v>
      </c>
      <c r="U40" s="5" t="s">
        <v>40</v>
      </c>
      <c r="V40" s="6"/>
      <c r="W40" s="6"/>
      <c r="X40" s="6"/>
      <c r="Y40" s="6"/>
      <c r="Z40" s="6"/>
      <c r="AA40" s="6"/>
      <c r="AB40" s="5" t="s">
        <v>2</v>
      </c>
      <c r="AC40" s="6"/>
    </row>
    <row r="41" spans="1:29" s="2" customFormat="1" x14ac:dyDescent="0.25">
      <c r="N41" s="4" t="s">
        <v>2</v>
      </c>
      <c r="O41" s="6"/>
      <c r="P41" s="6"/>
      <c r="Q41" s="6"/>
      <c r="R41" s="5" t="s">
        <v>17</v>
      </c>
      <c r="S41" s="6">
        <f>U38</f>
        <v>15670</v>
      </c>
      <c r="T41" s="5" t="s">
        <v>63</v>
      </c>
      <c r="U41" s="6">
        <f>F16</f>
        <v>33300</v>
      </c>
      <c r="V41" s="6"/>
      <c r="W41" s="6"/>
      <c r="X41" s="6"/>
      <c r="Y41" s="6"/>
      <c r="Z41" s="6"/>
      <c r="AA41" s="6"/>
      <c r="AB41" s="5" t="s">
        <v>2</v>
      </c>
      <c r="AC41" s="6"/>
    </row>
    <row r="42" spans="1:29" s="2" customFormat="1" x14ac:dyDescent="0.25">
      <c r="N42" s="4" t="s">
        <v>2</v>
      </c>
      <c r="O42" s="6"/>
      <c r="P42" s="6"/>
      <c r="R42" s="5" t="s">
        <v>17</v>
      </c>
      <c r="S42" s="66">
        <f>S41+U41</f>
        <v>48970</v>
      </c>
      <c r="X42" s="6"/>
      <c r="Y42" s="6"/>
      <c r="Z42" s="6"/>
      <c r="AA42" s="6"/>
      <c r="AB42" s="5" t="s">
        <v>2</v>
      </c>
      <c r="AC42" s="6"/>
    </row>
    <row r="43" spans="1:29" s="2" customFormat="1" x14ac:dyDescent="0.25">
      <c r="N43" s="4" t="s">
        <v>2</v>
      </c>
      <c r="O43" s="6"/>
      <c r="P43" s="6"/>
      <c r="X43" s="6"/>
      <c r="Y43" s="6"/>
      <c r="Z43" s="6"/>
      <c r="AA43" s="6"/>
      <c r="AB43" s="5" t="s">
        <v>2</v>
      </c>
      <c r="AC43" s="6"/>
    </row>
    <row r="44" spans="1:29" s="2" customFormat="1" ht="17.25" x14ac:dyDescent="0.25">
      <c r="N44" s="4" t="s">
        <v>2</v>
      </c>
      <c r="O44" s="6"/>
      <c r="P44" s="64" t="s">
        <v>65</v>
      </c>
      <c r="Q44" s="67" t="s">
        <v>66</v>
      </c>
      <c r="R44" s="5" t="s">
        <v>17</v>
      </c>
      <c r="S44" s="68" t="s">
        <v>67</v>
      </c>
      <c r="T44" s="68" t="s">
        <v>63</v>
      </c>
      <c r="U44" s="68" t="s">
        <v>68</v>
      </c>
      <c r="V44" s="68" t="s">
        <v>63</v>
      </c>
      <c r="W44" s="68" t="s">
        <v>69</v>
      </c>
      <c r="X44" s="6"/>
      <c r="Y44" s="6"/>
      <c r="Z44" s="6"/>
      <c r="AA44" s="6"/>
      <c r="AB44" s="5" t="s">
        <v>2</v>
      </c>
      <c r="AC44" s="6"/>
    </row>
    <row r="45" spans="1:29" s="2" customFormat="1" x14ac:dyDescent="0.25">
      <c r="N45" s="4" t="s">
        <v>2</v>
      </c>
      <c r="O45" s="6"/>
      <c r="P45" s="6"/>
      <c r="R45" s="5" t="s">
        <v>17</v>
      </c>
      <c r="S45" s="69">
        <f>U38^2 + U41^2 + 2*F21*U38*U41</f>
        <v>1876249900</v>
      </c>
      <c r="T45" s="70"/>
      <c r="X45" s="6"/>
      <c r="Y45" s="6"/>
      <c r="Z45" s="6"/>
      <c r="AA45" s="6"/>
      <c r="AB45" s="5" t="s">
        <v>2</v>
      </c>
      <c r="AC45" s="6"/>
    </row>
    <row r="46" spans="1:29" s="2" customFormat="1" x14ac:dyDescent="0.25">
      <c r="N46" s="4" t="s">
        <v>2</v>
      </c>
      <c r="O46" s="6"/>
      <c r="X46" s="6"/>
      <c r="Y46" s="6"/>
      <c r="Z46" s="6"/>
      <c r="AA46" s="6"/>
      <c r="AB46" s="5" t="s">
        <v>2</v>
      </c>
      <c r="AC46" s="6"/>
    </row>
    <row r="47" spans="1:29" s="2" customFormat="1" x14ac:dyDescent="0.25">
      <c r="N47" s="4" t="s">
        <v>2</v>
      </c>
      <c r="O47" s="6"/>
      <c r="P47" s="6"/>
      <c r="Q47" s="71" t="s">
        <v>70</v>
      </c>
      <c r="X47" s="6"/>
      <c r="Y47" s="6"/>
      <c r="Z47" s="6"/>
      <c r="AA47" s="6"/>
      <c r="AB47" s="5" t="s">
        <v>2</v>
      </c>
      <c r="AC47" s="6"/>
    </row>
    <row r="48" spans="1:29" s="2" customFormat="1" x14ac:dyDescent="0.25">
      <c r="N48" s="4" t="s">
        <v>2</v>
      </c>
      <c r="O48" s="6"/>
      <c r="Z48" s="6"/>
      <c r="AA48" s="6"/>
      <c r="AB48" s="5" t="s">
        <v>2</v>
      </c>
      <c r="AC48" s="6"/>
    </row>
    <row r="49" spans="14:29" s="2" customFormat="1" x14ac:dyDescent="0.25">
      <c r="N49" s="4" t="s">
        <v>2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5" t="s">
        <v>2</v>
      </c>
      <c r="AC49" s="6"/>
    </row>
    <row r="50" spans="14:29" s="2" customFormat="1" x14ac:dyDescent="0.25">
      <c r="N50" s="4" t="s">
        <v>2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5" t="s">
        <v>2</v>
      </c>
      <c r="AC50" s="6"/>
    </row>
    <row r="51" spans="14:29" s="2" customFormat="1" x14ac:dyDescent="0.25">
      <c r="N51" s="4" t="s">
        <v>2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5" t="s">
        <v>2</v>
      </c>
      <c r="AC51" s="6"/>
    </row>
    <row r="52" spans="14:29" s="2" customFormat="1" x14ac:dyDescent="0.25">
      <c r="N52" s="5" t="s">
        <v>2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5" t="s">
        <v>2</v>
      </c>
      <c r="AC52" s="6"/>
    </row>
    <row r="53" spans="14:29" s="2" customFormat="1" x14ac:dyDescent="0.25">
      <c r="N53" s="5" t="s">
        <v>2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5" t="s">
        <v>2</v>
      </c>
      <c r="AC53" s="6"/>
    </row>
    <row r="54" spans="14:29" s="2" customFormat="1" x14ac:dyDescent="0.25">
      <c r="N54" s="5" t="s">
        <v>2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5" t="s">
        <v>2</v>
      </c>
      <c r="AC54" s="6"/>
    </row>
    <row r="55" spans="14:29" s="2" customFormat="1" x14ac:dyDescent="0.25">
      <c r="N55" s="5" t="s">
        <v>2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5" t="s">
        <v>2</v>
      </c>
      <c r="AC55" s="6"/>
    </row>
    <row r="56" spans="14:29" s="2" customFormat="1" x14ac:dyDescent="0.25">
      <c r="N56" s="5" t="s">
        <v>2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5" t="s">
        <v>2</v>
      </c>
      <c r="AC56" s="6"/>
    </row>
    <row r="57" spans="14:29" s="2" customFormat="1" x14ac:dyDescent="0.25">
      <c r="N57" s="5" t="s">
        <v>2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5" t="s">
        <v>2</v>
      </c>
      <c r="AC57" s="6"/>
    </row>
    <row r="58" spans="14:29" s="2" customFormat="1" x14ac:dyDescent="0.25">
      <c r="N58" s="5" t="s">
        <v>2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5" t="s">
        <v>2</v>
      </c>
      <c r="AC58" s="6"/>
    </row>
    <row r="59" spans="14:29" s="2" customFormat="1" x14ac:dyDescent="0.25">
      <c r="N59" s="5" t="s">
        <v>2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5" t="s">
        <v>2</v>
      </c>
      <c r="AC59" s="6"/>
    </row>
  </sheetData>
  <mergeCells count="1">
    <mergeCell ref="S45:T45"/>
  </mergeCells>
  <conditionalFormatting sqref="T2">
    <cfRule type="cellIs" dxfId="1" priority="1" operator="equal">
      <formula>"is met"</formula>
    </cfRule>
    <cfRule type="cellIs" dxfId="0" priority="2" operator="equal">
      <formula>"is not met"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MCT Ratio 1</vt:lpstr>
      <vt:lpstr>MCT Ratio 1 (Answer)</vt:lpstr>
      <vt:lpstr>MCT Ratio 2</vt:lpstr>
      <vt:lpstr>MCT Ratio 2 (Answer)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2022-08-27T17:07:08Z</dcterms:created>
  <dcterms:modified xsi:type="dcterms:W3CDTF">2022-08-27T17:22:17Z</dcterms:modified>
</cp:coreProperties>
</file>