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2" l="1"/>
  <c r="F15" i="12"/>
  <c r="G14" i="12"/>
  <c r="F14" i="12"/>
  <c r="G11" i="12"/>
  <c r="F11" i="12"/>
  <c r="G10" i="12"/>
  <c r="F10" i="12"/>
  <c r="G7" i="12"/>
  <c r="F7" i="12"/>
  <c r="G6" i="12"/>
  <c r="F6" i="12"/>
  <c r="J5" i="12" l="1"/>
  <c r="AJ32" i="14" l="1"/>
  <c r="AI32" i="14"/>
  <c r="AH32" i="14"/>
  <c r="AE32" i="14" s="1"/>
  <c r="AK32" i="14" s="1"/>
  <c r="AG32" i="14"/>
  <c r="AF32" i="14"/>
  <c r="AJ24" i="14"/>
  <c r="AI24" i="14"/>
  <c r="AH24" i="14"/>
  <c r="AG24" i="14"/>
  <c r="AE24" i="14" s="1"/>
  <c r="AK24" i="14" s="1"/>
  <c r="AF24" i="14"/>
  <c r="AC24" i="14"/>
  <c r="AC23" i="14"/>
  <c r="AC22" i="14"/>
  <c r="AC21" i="14"/>
  <c r="AC20" i="14"/>
  <c r="AC19" i="14"/>
  <c r="AC18" i="14"/>
  <c r="AC17" i="14"/>
  <c r="AJ16" i="14"/>
  <c r="AI16" i="14"/>
  <c r="AH16" i="14"/>
  <c r="AE16" i="14" s="1"/>
  <c r="AK16" i="14" s="1"/>
  <c r="AG16" i="14"/>
  <c r="AF16" i="14"/>
  <c r="AC16" i="14"/>
  <c r="AC15" i="14"/>
  <c r="AC14" i="14"/>
  <c r="AC13" i="14"/>
  <c r="AJ8" i="14"/>
  <c r="AI8" i="14"/>
  <c r="AH8" i="14"/>
  <c r="AG8" i="14"/>
  <c r="AF8" i="14"/>
  <c r="AE8" i="14" s="1"/>
  <c r="AK8" i="14" s="1"/>
  <c r="AJ32" i="12"/>
  <c r="AI32" i="12"/>
  <c r="AH32" i="12"/>
  <c r="AG32" i="12"/>
  <c r="AF32" i="12"/>
  <c r="AE32" i="12"/>
  <c r="AK32" i="12" s="1"/>
  <c r="AJ24" i="12"/>
  <c r="AI24" i="12"/>
  <c r="AH24" i="12"/>
  <c r="AG24" i="12"/>
  <c r="AE24" i="12" s="1"/>
  <c r="AK24" i="12" s="1"/>
  <c r="AF24" i="12"/>
  <c r="AC24" i="12"/>
  <c r="AC23" i="12"/>
  <c r="AC22" i="12"/>
  <c r="AC21" i="12"/>
  <c r="AC20" i="12"/>
  <c r="AC19" i="12"/>
  <c r="AC18" i="12"/>
  <c r="AC17" i="12"/>
  <c r="AJ16" i="12"/>
  <c r="AI16" i="12"/>
  <c r="AH16" i="12"/>
  <c r="AG16" i="12"/>
  <c r="AF16" i="12"/>
  <c r="AE16" i="12" s="1"/>
  <c r="AK16" i="12" s="1"/>
  <c r="AC16" i="12"/>
  <c r="AC15" i="12"/>
  <c r="AC14" i="12"/>
  <c r="AC13" i="12"/>
  <c r="AJ8" i="12"/>
  <c r="AI8" i="12"/>
  <c r="AH8" i="12"/>
  <c r="AG8" i="12"/>
  <c r="AF8" i="12"/>
  <c r="AE8" i="12"/>
  <c r="AK8" i="12" s="1"/>
  <c r="AJ32" i="9"/>
  <c r="AI32" i="9"/>
  <c r="AH32" i="9"/>
  <c r="AG32" i="9"/>
  <c r="AF32" i="9"/>
  <c r="AE32" i="9" s="1"/>
  <c r="AK32" i="9" s="1"/>
  <c r="AJ24" i="9"/>
  <c r="AI24" i="9"/>
  <c r="AH24" i="9"/>
  <c r="AG24" i="9"/>
  <c r="AF24" i="9"/>
  <c r="AE24" i="9" s="1"/>
  <c r="AK24" i="9" s="1"/>
  <c r="AC24" i="9"/>
  <c r="AC23" i="9"/>
  <c r="AC22" i="9"/>
  <c r="AC21" i="9"/>
  <c r="AC20" i="9"/>
  <c r="AC19" i="9"/>
  <c r="AC18" i="9"/>
  <c r="G11" i="14"/>
  <c r="AC17" i="9"/>
  <c r="J5" i="14"/>
  <c r="AJ16" i="9"/>
  <c r="AI16" i="9"/>
  <c r="AH16" i="9"/>
  <c r="AG16" i="9"/>
  <c r="AE16" i="9" s="1"/>
  <c r="AK16" i="9" s="1"/>
  <c r="AF16" i="9"/>
  <c r="AC16" i="9"/>
  <c r="AC15" i="9"/>
  <c r="AC14" i="9"/>
  <c r="AC13" i="9"/>
  <c r="AJ8" i="9"/>
  <c r="AI8" i="9"/>
  <c r="AH8" i="9"/>
  <c r="AG8" i="9"/>
  <c r="AF8" i="9"/>
  <c r="AE8" i="9" s="1"/>
  <c r="AK8" i="9" s="1"/>
  <c r="AJ32" i="8"/>
  <c r="AI32" i="8"/>
  <c r="AH32" i="8"/>
  <c r="AE32" i="8" s="1"/>
  <c r="AK32" i="8" s="1"/>
  <c r="AG32" i="8"/>
  <c r="AF32" i="8"/>
  <c r="AJ24" i="8"/>
  <c r="AI24" i="8"/>
  <c r="AH24" i="8"/>
  <c r="AG24" i="8"/>
  <c r="AF24" i="8"/>
  <c r="AC24" i="8"/>
  <c r="AC23" i="8"/>
  <c r="AC22" i="8"/>
  <c r="AC21" i="8"/>
  <c r="AC20" i="8"/>
  <c r="AC19" i="8"/>
  <c r="AC18" i="8"/>
  <c r="AC17" i="8"/>
  <c r="AJ16" i="8"/>
  <c r="AI16" i="8"/>
  <c r="AH16" i="8"/>
  <c r="AG16" i="8"/>
  <c r="AF16" i="8"/>
  <c r="AE16" i="8" s="1"/>
  <c r="AK16" i="8" s="1"/>
  <c r="AC16" i="8"/>
  <c r="AC15" i="8"/>
  <c r="AC14" i="8"/>
  <c r="AC13" i="8"/>
  <c r="AJ8" i="8"/>
  <c r="AI8" i="8"/>
  <c r="AH8" i="8"/>
  <c r="AG8" i="8"/>
  <c r="AF8" i="8"/>
  <c r="AE8" i="8" s="1"/>
  <c r="AK8" i="8" s="1"/>
  <c r="G6" i="5"/>
  <c r="J5" i="5"/>
  <c r="G6" i="14" l="1"/>
  <c r="G7" i="14"/>
  <c r="G15" i="14"/>
  <c r="G10" i="14"/>
  <c r="F6" i="14"/>
  <c r="AE24" i="8"/>
  <c r="AK24" i="8" s="1"/>
  <c r="J5" i="8"/>
  <c r="G6" i="8"/>
  <c r="G8" i="14" l="1"/>
  <c r="G7" i="8"/>
  <c r="G8" i="8" s="1"/>
  <c r="G8" i="12"/>
  <c r="M28" i="9"/>
  <c r="M24" i="9"/>
  <c r="F10" i="14"/>
  <c r="T5" i="9"/>
  <c r="G10" i="5"/>
  <c r="G10" i="8"/>
  <c r="F6" i="5"/>
  <c r="F6" i="8"/>
  <c r="G7" i="5"/>
  <c r="M24" i="7"/>
  <c r="T5" i="7"/>
  <c r="AH32" i="5"/>
  <c r="AI32" i="5"/>
  <c r="AJ32" i="5"/>
  <c r="AG32" i="5"/>
  <c r="AF32" i="5"/>
  <c r="AE32" i="5" s="1"/>
  <c r="AK32" i="5" s="1"/>
  <c r="AC24" i="5"/>
  <c r="AC23" i="5"/>
  <c r="AC22" i="5"/>
  <c r="AJ24" i="5"/>
  <c r="AI24" i="5"/>
  <c r="AH24" i="5"/>
  <c r="AG24" i="5"/>
  <c r="AF24" i="5"/>
  <c r="AE24" i="5" s="1"/>
  <c r="AK24" i="5" s="1"/>
  <c r="AC21" i="5"/>
  <c r="AC20" i="5"/>
  <c r="AC19" i="5"/>
  <c r="AC18" i="5"/>
  <c r="AC17" i="5"/>
  <c r="AC16" i="5"/>
  <c r="AC15" i="5"/>
  <c r="AC14" i="5"/>
  <c r="AI16" i="5"/>
  <c r="AG16" i="5"/>
  <c r="AF16" i="5"/>
  <c r="AC13" i="5"/>
  <c r="AF8" i="5"/>
  <c r="AH32" i="7"/>
  <c r="AI32" i="7"/>
  <c r="AJ32" i="7"/>
  <c r="AG32" i="7"/>
  <c r="AF32" i="7"/>
  <c r="AC24" i="7"/>
  <c r="AC23" i="7"/>
  <c r="AC22" i="7"/>
  <c r="AJ24" i="7"/>
  <c r="AI24" i="7"/>
  <c r="AH24" i="7"/>
  <c r="AG24" i="7"/>
  <c r="AF24" i="7"/>
  <c r="AC21" i="7"/>
  <c r="AC20" i="7"/>
  <c r="AC19" i="7"/>
  <c r="AC18" i="7"/>
  <c r="AC17" i="7"/>
  <c r="AC16" i="7"/>
  <c r="AC15" i="7"/>
  <c r="AC14" i="7"/>
  <c r="AI16" i="7"/>
  <c r="AG16" i="7"/>
  <c r="AF16" i="7"/>
  <c r="AC13" i="7"/>
  <c r="AG8" i="7"/>
  <c r="AF8" i="7"/>
  <c r="F7" i="14" l="1"/>
  <c r="Q15" i="14" s="1"/>
  <c r="G14" i="14"/>
  <c r="O5" i="14"/>
  <c r="G12" i="14"/>
  <c r="Q14" i="14"/>
  <c r="Q16" i="14" s="1"/>
  <c r="F7" i="8"/>
  <c r="Q15" i="8" s="1"/>
  <c r="F8" i="12"/>
  <c r="S9" i="9"/>
  <c r="P9" i="7"/>
  <c r="G12" i="12"/>
  <c r="P9" i="9"/>
  <c r="F14" i="14"/>
  <c r="F10" i="5"/>
  <c r="F10" i="8"/>
  <c r="G15" i="5"/>
  <c r="G11" i="5"/>
  <c r="G11" i="8"/>
  <c r="G14" i="5"/>
  <c r="G14" i="8"/>
  <c r="F7" i="5"/>
  <c r="AE24" i="7"/>
  <c r="AK24" i="7" s="1"/>
  <c r="AE32" i="7"/>
  <c r="AK32" i="7" s="1"/>
  <c r="AJ16" i="5"/>
  <c r="AH8" i="5"/>
  <c r="AH16" i="5"/>
  <c r="AJ16" i="7"/>
  <c r="AH8" i="7"/>
  <c r="AH16" i="7"/>
  <c r="P14" i="14" l="1"/>
  <c r="P16" i="14" s="1"/>
  <c r="F8" i="14"/>
  <c r="F11" i="14"/>
  <c r="P18" i="14" s="1"/>
  <c r="P20" i="14" s="1"/>
  <c r="S7" i="12"/>
  <c r="P14" i="8"/>
  <c r="P16" i="8" s="1"/>
  <c r="O5" i="8"/>
  <c r="F12" i="12"/>
  <c r="F8" i="8"/>
  <c r="G16" i="14"/>
  <c r="G16" i="12"/>
  <c r="O7" i="12"/>
  <c r="G15" i="8"/>
  <c r="G16" i="8" s="1"/>
  <c r="Q14" i="8"/>
  <c r="Q16" i="8" s="1"/>
  <c r="P10" i="9"/>
  <c r="O1" i="9" s="1"/>
  <c r="M28" i="7"/>
  <c r="M26" i="9"/>
  <c r="G12" i="8"/>
  <c r="F14" i="5"/>
  <c r="O7" i="5" s="1"/>
  <c r="F14" i="8"/>
  <c r="S9" i="7"/>
  <c r="F11" i="8"/>
  <c r="Q19" i="8" s="1"/>
  <c r="F11" i="5"/>
  <c r="AG8" i="5" s="1"/>
  <c r="AE16" i="5"/>
  <c r="AK16" i="5" s="1"/>
  <c r="M26" i="7"/>
  <c r="AE16" i="7"/>
  <c r="AK16" i="7" s="1"/>
  <c r="AI8" i="5"/>
  <c r="AJ8" i="5"/>
  <c r="AJ8" i="7"/>
  <c r="AI8" i="7"/>
  <c r="M27" i="9" l="1"/>
  <c r="F15" i="14"/>
  <c r="Q22" i="14" s="1"/>
  <c r="F12" i="14"/>
  <c r="Q23" i="14"/>
  <c r="Q24" i="14" s="1"/>
  <c r="Q19" i="14"/>
  <c r="Q18" i="14"/>
  <c r="S7" i="5"/>
  <c r="O8" i="12"/>
  <c r="O1" i="12" s="1"/>
  <c r="F15" i="8"/>
  <c r="Q22" i="8" s="1"/>
  <c r="F16" i="12"/>
  <c r="F12" i="8"/>
  <c r="Q18" i="8"/>
  <c r="Q20" i="8" s="1"/>
  <c r="Q23" i="8"/>
  <c r="Q24" i="8" s="1"/>
  <c r="P18" i="8"/>
  <c r="P20" i="8" s="1"/>
  <c r="P10" i="7"/>
  <c r="O1" i="7" s="1"/>
  <c r="M27" i="7"/>
  <c r="F15" i="5"/>
  <c r="AE8" i="7"/>
  <c r="AK8" i="7" s="1"/>
  <c r="AE8" i="5"/>
  <c r="AK8" i="5" s="1"/>
  <c r="O8" i="14" l="1"/>
  <c r="O1" i="14" s="1"/>
  <c r="Q20" i="14"/>
  <c r="F16" i="14"/>
  <c r="P22" i="14"/>
  <c r="P24" i="14" s="1"/>
  <c r="O8" i="8"/>
  <c r="O1" i="8" s="1"/>
  <c r="F16" i="8"/>
  <c r="P22" i="8"/>
  <c r="P24" i="8" s="1"/>
  <c r="C10" i="1"/>
  <c r="C15" i="1" l="1"/>
  <c r="C14" i="1" l="1"/>
  <c r="C13" i="1"/>
  <c r="C12" i="1"/>
  <c r="C11" i="1" l="1"/>
  <c r="G8" i="5" l="1"/>
  <c r="G12" i="5" l="1"/>
  <c r="F8" i="5"/>
  <c r="G16" i="5"/>
  <c r="F16" i="5" l="1"/>
  <c r="F12" i="5"/>
  <c r="O8" i="5" l="1"/>
  <c r="O1" i="5" s="1"/>
  <c r="X2" i="9" l="1"/>
  <c r="X2" i="7"/>
  <c r="X1" i="7"/>
  <c r="X1" i="9"/>
</calcChain>
</file>

<file path=xl/sharedStrings.xml><?xml version="1.0" encoding="utf-8"?>
<sst xmlns="http://schemas.openxmlformats.org/spreadsheetml/2006/main" count="1106" uniqueCount="108">
  <si>
    <t>Question</t>
  </si>
  <si>
    <t>Sheet</t>
  </si>
  <si>
    <t>Type</t>
  </si>
  <si>
    <t>Reading:</t>
  </si>
  <si>
    <t>Model:</t>
  </si>
  <si>
    <t>Problem Type:</t>
  </si>
  <si>
    <t>Given</t>
  </si>
  <si>
    <t>|</t>
  </si>
  <si>
    <t>Problem 1</t>
  </si>
  <si>
    <t>Problem 2</t>
  </si>
  <si>
    <t>Problem 3</t>
  </si>
  <si>
    <t>Problem 4</t>
  </si>
  <si>
    <t>Problem 5</t>
  </si>
  <si>
    <t>Problem 6</t>
  </si>
  <si>
    <t>problem creation</t>
  </si>
  <si>
    <t>TestSum</t>
  </si>
  <si>
    <t>Result</t>
  </si>
  <si>
    <t>trends</t>
  </si>
  <si>
    <t>Exam 6C:  FCT</t>
  </si>
  <si>
    <t>=</t>
  </si>
  <si>
    <t>FA.Dutil</t>
  </si>
  <si>
    <t>company LR wrt RSP</t>
  </si>
  <si>
    <t>Calculate the LR for the company on their share of the RSP</t>
  </si>
  <si>
    <t>Notation:</t>
  </si>
  <si>
    <t>unDEE:</t>
  </si>
  <si>
    <r>
      <rPr>
        <b/>
        <sz val="11"/>
        <color rgb="FF00B050"/>
        <rFont val="Calibri"/>
        <family val="2"/>
        <scheme val="minor"/>
      </rPr>
      <t>unceded</t>
    </r>
    <r>
      <rPr>
        <sz val="11"/>
        <color theme="1"/>
        <rFont val="Calibri"/>
        <family val="2"/>
        <scheme val="minor"/>
      </rPr>
      <t xml:space="preserve"> (to RSP) direct EE</t>
    </r>
  </si>
  <si>
    <t>unDEE(co) OR unDEE(prov)</t>
  </si>
  <si>
    <t>cdDEE:</t>
  </si>
  <si>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(to RSP) direct EE</t>
    </r>
  </si>
  <si>
    <t>cdDEE(co) OR cdDEE(prov)</t>
  </si>
  <si>
    <t>unPrem:</t>
  </si>
  <si>
    <r>
      <t xml:space="preserve">co's. </t>
    </r>
    <r>
      <rPr>
        <b/>
        <sz val="11"/>
        <color rgb="FF00B050"/>
        <rFont val="Calibri"/>
        <family val="2"/>
        <scheme val="minor"/>
      </rPr>
      <t>unceded</t>
    </r>
    <r>
      <rPr>
        <sz val="11"/>
        <color theme="1"/>
        <rFont val="Calibri"/>
        <family val="2"/>
        <scheme val="minor"/>
      </rPr>
      <t xml:space="preserve"> (to RSP) premium</t>
    </r>
  </si>
  <si>
    <t>unPrem(co) OR unPrem(prov)</t>
  </si>
  <si>
    <t>cdPrem:</t>
  </si>
  <si>
    <r>
      <t xml:space="preserve">co's.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(to RSP) premium</t>
    </r>
  </si>
  <si>
    <t>cdPrem(co) OR cdPrem(prov)</t>
  </si>
  <si>
    <t>unIL:</t>
  </si>
  <si>
    <r>
      <t xml:space="preserve">co's. </t>
    </r>
    <r>
      <rPr>
        <b/>
        <sz val="11"/>
        <color rgb="FF00B050"/>
        <rFont val="Calibri"/>
        <family val="2"/>
        <scheme val="minor"/>
      </rPr>
      <t>unceded</t>
    </r>
    <r>
      <rPr>
        <sz val="11"/>
        <color theme="1"/>
        <rFont val="Calibri"/>
        <family val="2"/>
        <scheme val="minor"/>
      </rPr>
      <t xml:space="preserve"> (to RSP) incurred loss</t>
    </r>
  </si>
  <si>
    <t>unIL(co) OR unIL(prov)</t>
  </si>
  <si>
    <t>cdIL:</t>
  </si>
  <si>
    <r>
      <t xml:space="preserve">co's.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(to RSP) incurred loss</t>
    </r>
  </si>
  <si>
    <t>cdIL(co) OR cdIL(prov)</t>
  </si>
  <si>
    <t>PR:</t>
  </si>
  <si>
    <t>participation ratio</t>
  </si>
  <si>
    <t>PEA:</t>
  </si>
  <si>
    <t>pool expense allowance</t>
  </si>
  <si>
    <t>Co. A</t>
  </si>
  <si>
    <t>Prov</t>
  </si>
  <si>
    <t>Given:</t>
  </si>
  <si>
    <t>E.u</t>
  </si>
  <si>
    <t>direct EE (not ceded to RSP):</t>
  </si>
  <si>
    <t>E.c</t>
  </si>
  <si>
    <t>direct EE (ceded to RSP):</t>
  </si>
  <si>
    <t xml:space="preserve"> * never used</t>
  </si>
  <si>
    <t>direct EE (TOTAL)</t>
  </si>
  <si>
    <t>P.u</t>
  </si>
  <si>
    <t>premium (not ceded to RSP):</t>
  </si>
  <si>
    <t>P.c</t>
  </si>
  <si>
    <t>premium (ceded to RSP):</t>
  </si>
  <si>
    <t>premium (TOTAL)</t>
  </si>
  <si>
    <t>L.u</t>
  </si>
  <si>
    <t>inc'd loss (not ceded to RSP):</t>
  </si>
  <si>
    <t>L.c</t>
  </si>
  <si>
    <t>inc'd loss (ceded to RSP):</t>
  </si>
  <si>
    <t>inc'd loss (TOTAL)</t>
  </si>
  <si>
    <t>LR(co).RSP =</t>
  </si>
  <si>
    <t>company LR WITH ceding</t>
  </si>
  <si>
    <t>15.F.07a</t>
  </si>
  <si>
    <t>company LR WITHOUT ceding</t>
  </si>
  <si>
    <t>unDEE(co) / unDEE(prov)</t>
  </si>
  <si>
    <t>E.u(co) / E.u(prov)</t>
  </si>
  <si>
    <t xml:space="preserve">  * use only u</t>
  </si>
  <si>
    <t>LR(co) on their share of RSP</t>
  </si>
  <si>
    <t xml:space="preserve">  * use only c</t>
  </si>
  <si>
    <r>
      <t xml:space="preserve">( cdIL(prov) x </t>
    </r>
    <r>
      <rPr>
        <sz val="11"/>
        <color rgb="FF00B0F0"/>
        <rFont val="Calibri"/>
        <family val="2"/>
        <scheme val="minor"/>
      </rPr>
      <t>PR</t>
    </r>
    <r>
      <rPr>
        <sz val="11"/>
        <color theme="1"/>
        <rFont val="Calibri"/>
        <family val="2"/>
        <scheme val="minor"/>
      </rPr>
      <t xml:space="preserve"> )</t>
    </r>
  </si>
  <si>
    <t>/</t>
  </si>
  <si>
    <t>( cdPrem(prov) x PR + cdPrem(co) x PEA)</t>
  </si>
  <si>
    <t>L.c(prov) x PR</t>
  </si>
  <si>
    <t>(P.c(prov) x PR + P.c(co) x PEA)</t>
  </si>
  <si>
    <t>Note:</t>
  </si>
  <si>
    <t>This formula is basically:</t>
  </si>
  <si>
    <t>Losses / Revenue</t>
  </si>
  <si>
    <t xml:space="preserve"> - and the revenue has 2 sources</t>
  </si>
  <si>
    <t xml:space="preserve">   - Co. A's share of the ceded premium, which is based on their PR</t>
  </si>
  <si>
    <t xml:space="preserve">   - reimbursement to Co. A (from FA) for expenses in handling ceded clms</t>
  </si>
  <si>
    <t xml:space="preserve">  &lt;== PR</t>
  </si>
  <si>
    <r>
      <t xml:space="preserve">  &lt;== LR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ceded by company</t>
    </r>
  </si>
  <si>
    <t xml:space="preserve">  &lt;== LR ceded by company</t>
  </si>
  <si>
    <t xml:space="preserve">  &lt;== LR ceded to RSP by all companies</t>
  </si>
  <si>
    <t>total company LR</t>
  </si>
  <si>
    <t>Calculate the total LR for Co. A that INCLUDES the RSP results</t>
  </si>
  <si>
    <t>total company LR (w/ no ceding to RSP)</t>
  </si>
  <si>
    <t>Calculate the total LR for Co. A that INCLUDES the RSP results ASSUMING no ceding to RSP</t>
  </si>
  <si>
    <t>LR(co).Tot =</t>
  </si>
  <si>
    <t>15.F.07b</t>
  </si>
  <si>
    <t>TotLR(co)</t>
  </si>
  <si>
    <r>
      <t xml:space="preserve">(L.u(c) + </t>
    </r>
    <r>
      <rPr>
        <sz val="11"/>
        <color rgb="FF00B0F0"/>
        <rFont val="Calibri"/>
        <family val="2"/>
        <scheme val="minor"/>
      </rPr>
      <t>Num(a)</t>
    </r>
    <r>
      <rPr>
        <sz val="11"/>
        <color theme="1"/>
        <rFont val="Calibri"/>
        <family val="2"/>
        <scheme val="minor"/>
      </rPr>
      <t>)</t>
    </r>
  </si>
  <si>
    <r>
      <t xml:space="preserve">(P.u(co) + </t>
    </r>
    <r>
      <rPr>
        <sz val="11"/>
        <color rgb="FF00B0F0"/>
        <rFont val="Calibri"/>
        <family val="2"/>
        <scheme val="minor"/>
      </rPr>
      <t>Den(a)</t>
    </r>
    <r>
      <rPr>
        <sz val="11"/>
        <color theme="1"/>
        <rFont val="Calibri"/>
        <family val="2"/>
        <scheme val="minor"/>
      </rPr>
      <t>)</t>
    </r>
  </si>
  <si>
    <r>
      <t xml:space="preserve">(L.u(c) + </t>
    </r>
    <r>
      <rPr>
        <sz val="11"/>
        <color rgb="FF00B0F0"/>
        <rFont val="Calibri"/>
        <family val="2"/>
        <scheme val="minor"/>
      </rPr>
      <t>L.c(prov) x PR</t>
    </r>
    <r>
      <rPr>
        <sz val="11"/>
        <color theme="1"/>
        <rFont val="Calibri"/>
        <family val="2"/>
        <scheme val="minor"/>
      </rPr>
      <t>)</t>
    </r>
  </si>
  <si>
    <r>
      <t xml:space="preserve">(P.u(co) + </t>
    </r>
    <r>
      <rPr>
        <sz val="11"/>
        <color rgb="FF00B0F0"/>
        <rFont val="Calibri"/>
        <family val="2"/>
        <scheme val="minor"/>
      </rPr>
      <t>(P.c(prov) x PR + P.c(co) x PEA)</t>
    </r>
    <r>
      <rPr>
        <sz val="11"/>
        <color theme="1"/>
        <rFont val="Calibri"/>
        <family val="2"/>
        <scheme val="minor"/>
      </rPr>
      <t>)</t>
    </r>
  </si>
  <si>
    <t>15.F.07c</t>
  </si>
  <si>
    <t>new PR</t>
  </si>
  <si>
    <t>It's easier to keep things straight if you just adjust the data table</t>
  </si>
  <si>
    <t>for the company not ceding any EEs, Prems, Losses</t>
  </si>
  <si>
    <t>Tot.LR(co)</t>
  </si>
  <si>
    <t>Is it always true that (FA.b &lt; FA.c &lt; FA.a) ?</t>
  </si>
  <si>
    <t>NO</t>
  </si>
  <si>
    <t>Restate table: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</si>
</sst>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7" fillId="5" borderId="0" applyNumberFormat="0" applyBorder="0" applyAlignment="0" applyProtection="0"/>
  </cellStyleXfs>
  <cellXfs count="59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3" fontId="1" fillId="0" borderId="0" xfId="0" applyNumberFormat="1" applyFont="1"/>
    <xf numFmtId="0" fontId="10" fillId="0" borderId="0" xfId="0" applyFont="1"/>
    <xf numFmtId="0" fontId="0" fillId="0" borderId="0" xfId="0" applyFont="1" applyAlignment="1">
      <alignment horizontal="center"/>
    </xf>
    <xf numFmtId="0" fontId="0" fillId="2" borderId="0" xfId="0" quotePrefix="1" applyFont="1" applyFill="1"/>
    <xf numFmtId="0" fontId="9" fillId="0" borderId="6" xfId="0" applyFont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9" fontId="6" fillId="4" borderId="0" xfId="2" applyNumberFormat="1"/>
    <xf numFmtId="9" fontId="0" fillId="0" borderId="0" xfId="3" applyFont="1"/>
    <xf numFmtId="9" fontId="8" fillId="6" borderId="0" xfId="3" applyFont="1" applyFill="1"/>
    <xf numFmtId="9" fontId="7" fillId="5" borderId="0" xfId="3" applyFont="1" applyFill="1"/>
    <xf numFmtId="0" fontId="0" fillId="0" borderId="0" xfId="0" quotePrefix="1"/>
    <xf numFmtId="0" fontId="0" fillId="0" borderId="1" xfId="0" applyBorder="1" applyAlignment="1">
      <alignment horizontal="right"/>
    </xf>
    <xf numFmtId="0" fontId="0" fillId="0" borderId="4" xfId="0" applyBorder="1"/>
    <xf numFmtId="9" fontId="0" fillId="7" borderId="5" xfId="3" applyFont="1" applyFill="1" applyBorder="1"/>
    <xf numFmtId="3" fontId="0" fillId="3" borderId="0" xfId="0" applyNumberFormat="1" applyFill="1"/>
    <xf numFmtId="2" fontId="0" fillId="0" borderId="0" xfId="0" applyNumberFormat="1"/>
    <xf numFmtId="3" fontId="7" fillId="5" borderId="0" xfId="5" applyNumberFormat="1"/>
    <xf numFmtId="0" fontId="7" fillId="5" borderId="0" xfId="5"/>
    <xf numFmtId="3" fontId="0" fillId="0" borderId="8" xfId="0" applyNumberFormat="1" applyFill="1" applyBorder="1"/>
    <xf numFmtId="164" fontId="0" fillId="8" borderId="0" xfId="3" applyNumberFormat="1" applyFont="1" applyFill="1"/>
    <xf numFmtId="0" fontId="0" fillId="0" borderId="0" xfId="0" applyFont="1" applyAlignment="1">
      <alignment horizontal="right"/>
    </xf>
    <xf numFmtId="10" fontId="0" fillId="0" borderId="0" xfId="3" applyNumberFormat="1" applyFont="1" applyAlignment="1">
      <alignment horizontal="center"/>
    </xf>
    <xf numFmtId="0" fontId="13" fillId="7" borderId="0" xfId="0" applyFont="1" applyFill="1" applyAlignment="1">
      <alignment horizontal="center"/>
    </xf>
    <xf numFmtId="0" fontId="12" fillId="0" borderId="0" xfId="0" applyFont="1"/>
    <xf numFmtId="0" fontId="0" fillId="0" borderId="0" xfId="0" quotePrefix="1" applyAlignment="1">
      <alignment horizontal="center"/>
    </xf>
    <xf numFmtId="164" fontId="14" fillId="0" borderId="0" xfId="3" applyNumberFormat="1" applyFont="1"/>
    <xf numFmtId="0" fontId="1" fillId="9" borderId="7" xfId="0" applyFont="1" applyFill="1" applyBorder="1"/>
    <xf numFmtId="0" fontId="0" fillId="9" borderId="8" xfId="0" applyFill="1" applyBorder="1"/>
    <xf numFmtId="0" fontId="1" fillId="9" borderId="8" xfId="0" applyFont="1" applyFill="1" applyBorder="1"/>
    <xf numFmtId="0" fontId="0" fillId="9" borderId="9" xfId="0" applyFill="1" applyBorder="1"/>
    <xf numFmtId="0" fontId="0" fillId="9" borderId="10" xfId="0" applyFill="1" applyBorder="1"/>
    <xf numFmtId="0" fontId="0" fillId="9" borderId="0" xfId="0" applyFont="1" applyFill="1" applyBorder="1"/>
    <xf numFmtId="0" fontId="0" fillId="9" borderId="0" xfId="0" applyFill="1" applyBorder="1"/>
    <xf numFmtId="0" fontId="0" fillId="9" borderId="3" xfId="0" applyFill="1" applyBorder="1"/>
    <xf numFmtId="0" fontId="0" fillId="9" borderId="11" xfId="0" applyFill="1" applyBorder="1"/>
    <xf numFmtId="0" fontId="0" fillId="9" borderId="1" xfId="0" applyFill="1" applyBorder="1"/>
    <xf numFmtId="0" fontId="0" fillId="9" borderId="2" xfId="0" applyFill="1" applyBorder="1"/>
    <xf numFmtId="164" fontId="0" fillId="0" borderId="0" xfId="3" applyNumberFormat="1" applyFont="1"/>
    <xf numFmtId="10" fontId="0" fillId="0" borderId="0" xfId="3" applyNumberFormat="1" applyFont="1"/>
    <xf numFmtId="0" fontId="5" fillId="0" borderId="0" xfId="0" applyFont="1"/>
    <xf numFmtId="0" fontId="16" fillId="0" borderId="0" xfId="0" quotePrefix="1" applyFont="1" applyAlignment="1">
      <alignment horizontal="left"/>
    </xf>
    <xf numFmtId="0" fontId="9" fillId="0" borderId="0" xfId="0" applyFont="1"/>
    <xf numFmtId="0" fontId="1" fillId="0" borderId="0" xfId="0" quotePrefix="1" applyFont="1" applyAlignment="1">
      <alignment horizontal="left"/>
    </xf>
    <xf numFmtId="0" fontId="9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6">
    <cellStyle name="Bad" xfId="5" builtinId="27"/>
    <cellStyle name="Good" xfId="2" builtinId="26"/>
    <cellStyle name="Hyperlink" xfId="1" builtinId="8"/>
    <cellStyle name="Normal" xfId="0" builtinId="0"/>
    <cellStyle name="Normal 5 4 5 2" xfId="4"/>
    <cellStyle name="Percent" xfId="3" builtinId="5"/>
  </cellStyles>
  <dxfs count="3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OneDrive/Exam(6).2016.Fall/CalcProblems110_(T)_(2024_02_2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emplate"/>
      <sheetName val="CCIR"/>
      <sheetName val="E1"/>
      <sheetName val="NI+IR"/>
      <sheetName val="BasicA"/>
      <sheetName val="BasicB"/>
      <sheetName val="Location (79)"/>
      <sheetName val="Location (39)"/>
      <sheetName val="List"/>
      <sheetName val="CCIR_10"/>
      <sheetName val="S"/>
      <sheetName val="1"/>
      <sheetName val="2"/>
      <sheetName val="3"/>
      <sheetName val="MCT17.Tot"/>
      <sheetName val="MCT2"/>
      <sheetName val="MCT2a"/>
      <sheetName val="MCT4"/>
      <sheetName val="MCT4a"/>
      <sheetName val="MCT5"/>
      <sheetName val="MCT5a"/>
      <sheetName val="MCT5b"/>
      <sheetName val="MCT6"/>
      <sheetName val="MCT7"/>
      <sheetName val="end"/>
      <sheetName val="MCT.Total"/>
      <sheetName val="MCT.Avl"/>
      <sheetName val="MCT.AvlDed.a"/>
      <sheetName val="MCT.AvlDed.b"/>
      <sheetName val="MfAD.01"/>
      <sheetName val="MfAD.01a"/>
      <sheetName val="MfAD.01b"/>
      <sheetName val="MfAD.02"/>
      <sheetName val="MfAD.02a"/>
      <sheetName val="MfAD.02b"/>
      <sheetName val="MfAD.Inv.EQ"/>
      <sheetName val="MCT.InsRsk"/>
      <sheetName val="MCT.InsRsk.u"/>
      <sheetName val="MCT.InsRsk.p"/>
      <sheetName val="MCT.InsRsk.unreg"/>
      <sheetName val="MCT.MktRsk"/>
      <sheetName val="MCT.CrdRsk"/>
      <sheetName val="MCT.CrdRsk.xs"/>
      <sheetName val="MCT.OpnRsk"/>
      <sheetName val="Reins.01a"/>
      <sheetName val="Reins.01b"/>
      <sheetName val="Reins.01c"/>
      <sheetName val="Reins.01d"/>
      <sheetName val="Acct.00"/>
      <sheetName val="Acct.01"/>
      <sheetName val="Acct.02"/>
      <sheetName val="Acct.03"/>
      <sheetName val="Acct.04"/>
      <sheetName val="Acct.05"/>
      <sheetName val="Eqk.01"/>
      <sheetName val="PrLiabs"/>
      <sheetName val="PrLiabs.01a"/>
      <sheetName val="PrLiabs.01b"/>
      <sheetName val="PrLiabs.02"/>
      <sheetName val="FA.a"/>
      <sheetName val="FA.b"/>
      <sheetName val="FA.c"/>
      <sheetName val="Flood"/>
      <sheetName val="Flood_30"/>
      <sheetName val="Flood_50"/>
      <sheetName val="Flood_60"/>
      <sheetName val="Alphabet City"/>
      <sheetName val="BCAR_rating"/>
      <sheetName val="BCAR_B5"/>
      <sheetName val="FSCO"/>
      <sheetName val="ExRatio"/>
      <sheetName val="MSA_1"/>
      <sheetName val="FCT-1"/>
      <sheetName val="IFRS17-DR1"/>
      <sheetName val="IFRS17-DR2"/>
      <sheetName val="IFRS17-LRC1"/>
      <sheetName val="IFRS17-LRC2"/>
      <sheetName val="IFRS17-LRC3"/>
      <sheetName val="IFRS17-LRC4"/>
      <sheetName val="IFRS17-LRC5"/>
      <sheetName val="IFRS17-PAA"/>
      <sheetName val="IFRS17-S1"/>
      <sheetName val="IFRS17-S2"/>
      <sheetName val="IFRS17-S3"/>
      <sheetName val="IFRS17-S4"/>
      <sheetName val="IFRS17-S5"/>
      <sheetName val="IFRS17-S6"/>
      <sheetName val="IFRS17-S7"/>
      <sheetName val="IFRS17-S8"/>
      <sheetName val="IFRS17-S9"/>
      <sheetName val="MemoAA"/>
      <sheetName val="D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">
          <cell r="O1">
            <v>0.84476517754868263</v>
          </cell>
        </row>
      </sheetData>
      <sheetData sheetId="62">
        <row r="1">
          <cell r="O1">
            <v>0.98364336818932308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58" t="s">
        <v>18</v>
      </c>
      <c r="B5" s="58"/>
      <c r="C5" s="58"/>
    </row>
    <row r="6" spans="1:4" ht="21" customHeight="1" x14ac:dyDescent="0.25">
      <c r="A6" s="58"/>
      <c r="B6" s="58"/>
      <c r="C6" s="58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8</v>
      </c>
      <c r="C10" s="2" t="str">
        <f>'Problem 1'!C3</f>
        <v>Calculate the LR for the company on their share of the RSP</v>
      </c>
      <c r="D10" s="17"/>
    </row>
    <row r="11" spans="1:4" x14ac:dyDescent="0.25">
      <c r="A11" s="10">
        <v>2</v>
      </c>
      <c r="B11" s="11" t="s">
        <v>9</v>
      </c>
      <c r="C11" s="2" t="str">
        <f>'Problem 2'!C3</f>
        <v>Calculate the total LR for Co. A that INCLUDES the RSP results</v>
      </c>
    </row>
    <row r="12" spans="1:4" x14ac:dyDescent="0.25">
      <c r="A12" s="10">
        <v>3</v>
      </c>
      <c r="B12" s="11" t="s">
        <v>10</v>
      </c>
      <c r="C12" s="2" t="str">
        <f>'Problem 3'!C3</f>
        <v>Calculate the total LR for Co. A that INCLUDES the RSP results ASSUMING no ceding to RSP</v>
      </c>
    </row>
    <row r="13" spans="1:4" x14ac:dyDescent="0.25">
      <c r="A13" s="10">
        <v>4</v>
      </c>
      <c r="B13" s="11" t="s">
        <v>11</v>
      </c>
      <c r="C13" s="2" t="str">
        <f>'Problem 4'!C3</f>
        <v>Calculate the LR for the company on their share of the RSP</v>
      </c>
    </row>
    <row r="14" spans="1:4" x14ac:dyDescent="0.25">
      <c r="A14" s="10">
        <v>5</v>
      </c>
      <c r="B14" s="11" t="s">
        <v>12</v>
      </c>
      <c r="C14" s="2" t="str">
        <f>'Problem 5'!C3</f>
        <v>Calculate the total LR for Co. A that INCLUDES the RSP results</v>
      </c>
    </row>
    <row r="15" spans="1:4" x14ac:dyDescent="0.25">
      <c r="A15" s="10">
        <v>6</v>
      </c>
      <c r="B15" s="11" t="s">
        <v>13</v>
      </c>
      <c r="C15" s="2" t="str">
        <f>'Problem 6'!C3</f>
        <v>Calculate the total LR for Co. A that INCLUDES the RSP results ASSUMING no ceding to RSP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20</v>
      </c>
      <c r="D1" s="15"/>
      <c r="L1" s="16" t="s">
        <v>7</v>
      </c>
      <c r="M1" s="6" t="s">
        <v>65</v>
      </c>
      <c r="O1" s="33">
        <f>P10</f>
        <v>1.0696981499513145</v>
      </c>
      <c r="Q1"/>
      <c r="R1"/>
      <c r="S1"/>
      <c r="T1"/>
      <c r="W1" s="34" t="s">
        <v>66</v>
      </c>
      <c r="X1" s="35">
        <f ca="1">[1]FA.b!O1</f>
        <v>0.84476517754868263</v>
      </c>
      <c r="AB1" s="16" t="s">
        <v>7</v>
      </c>
    </row>
    <row r="2" spans="1:37" ht="15" customHeight="1" x14ac:dyDescent="0.25">
      <c r="A2" s="5" t="s">
        <v>4</v>
      </c>
      <c r="C2" s="24" t="s">
        <v>21</v>
      </c>
      <c r="L2" s="16" t="s">
        <v>7</v>
      </c>
      <c r="M2" s="36"/>
      <c r="N2" s="37" t="s">
        <v>67</v>
      </c>
      <c r="W2" s="34" t="s">
        <v>68</v>
      </c>
      <c r="X2" s="35">
        <f ca="1">[1]FA.c!O1</f>
        <v>0.98364336818932308</v>
      </c>
      <c r="AB2" s="16" t="s">
        <v>7</v>
      </c>
    </row>
    <row r="3" spans="1:37" ht="15" customHeight="1" x14ac:dyDescent="0.25">
      <c r="A3" s="5" t="s">
        <v>5</v>
      </c>
      <c r="C3" t="s">
        <v>22</v>
      </c>
      <c r="L3" s="16" t="s">
        <v>7</v>
      </c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/>
      <c r="N4"/>
      <c r="O4"/>
      <c r="P4"/>
      <c r="Q4"/>
      <c r="R4"/>
      <c r="S4"/>
      <c r="X4"/>
      <c r="AB4" s="8" t="s">
        <v>7</v>
      </c>
      <c r="AC4" s="9"/>
    </row>
    <row r="5" spans="1:37" ht="15" customHeight="1" x14ac:dyDescent="0.25">
      <c r="A5" s="5" t="s">
        <v>23</v>
      </c>
      <c r="C5" s="6" t="s">
        <v>24</v>
      </c>
      <c r="D5" s="6" t="s">
        <v>25</v>
      </c>
      <c r="H5" t="s">
        <v>26</v>
      </c>
      <c r="I5"/>
      <c r="J5"/>
      <c r="K5"/>
      <c r="L5" s="8" t="s">
        <v>7</v>
      </c>
      <c r="M5" t="s">
        <v>43</v>
      </c>
      <c r="N5"/>
      <c r="O5" s="38" t="s">
        <v>19</v>
      </c>
      <c r="P5" t="s">
        <v>69</v>
      </c>
      <c r="Q5"/>
      <c r="R5"/>
      <c r="S5" s="38" t="s">
        <v>19</v>
      </c>
      <c r="T5" s="39">
        <f>F18/G18</f>
        <v>0.14000000000000001</v>
      </c>
      <c r="U5" s="38" t="s">
        <v>19</v>
      </c>
      <c r="V5" t="s">
        <v>70</v>
      </c>
      <c r="W5"/>
      <c r="X5"/>
      <c r="Y5" s="7"/>
      <c r="Z5" s="7"/>
      <c r="AA5" s="7"/>
      <c r="AB5" s="8" t="s">
        <v>7</v>
      </c>
      <c r="AC5" s="9"/>
    </row>
    <row r="6" spans="1:37" ht="15" customHeight="1" x14ac:dyDescent="0.25">
      <c r="C6" s="6" t="s">
        <v>27</v>
      </c>
      <c r="D6" s="6" t="s">
        <v>28</v>
      </c>
      <c r="H6" t="s">
        <v>29</v>
      </c>
      <c r="I6"/>
      <c r="J6"/>
      <c r="K6"/>
      <c r="L6" s="8" t="s">
        <v>7</v>
      </c>
      <c r="M6" s="15" t="s">
        <v>71</v>
      </c>
      <c r="N6"/>
      <c r="O6"/>
      <c r="P6"/>
      <c r="Q6"/>
      <c r="R6"/>
      <c r="S6"/>
      <c r="T6"/>
      <c r="U6"/>
      <c r="V6"/>
      <c r="W6"/>
      <c r="X6"/>
      <c r="Y6" s="7"/>
      <c r="Z6" s="7"/>
      <c r="AA6" s="7"/>
      <c r="AB6" s="8" t="s">
        <v>7</v>
      </c>
      <c r="AC6" s="9"/>
    </row>
    <row r="7" spans="1:37" ht="15" customHeight="1" x14ac:dyDescent="0.25">
      <c r="H7"/>
      <c r="I7"/>
      <c r="J7"/>
      <c r="K7"/>
      <c r="L7" s="8" t="s">
        <v>7</v>
      </c>
      <c r="M7" t="s">
        <v>72</v>
      </c>
      <c r="N7"/>
      <c r="O7"/>
      <c r="P7"/>
      <c r="Q7"/>
      <c r="R7"/>
      <c r="S7"/>
      <c r="T7"/>
      <c r="U7"/>
      <c r="V7"/>
      <c r="W7"/>
      <c r="X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C8" s="6" t="s">
        <v>30</v>
      </c>
      <c r="D8" s="6" t="s">
        <v>31</v>
      </c>
      <c r="H8" t="s">
        <v>32</v>
      </c>
      <c r="I8"/>
      <c r="J8"/>
      <c r="K8"/>
      <c r="L8" s="8" t="s">
        <v>7</v>
      </c>
      <c r="M8" s="15" t="s">
        <v>73</v>
      </c>
      <c r="N8"/>
      <c r="O8" s="38" t="s">
        <v>19</v>
      </c>
      <c r="P8" t="s">
        <v>74</v>
      </c>
      <c r="Q8"/>
      <c r="R8" s="38" t="s">
        <v>75</v>
      </c>
      <c r="S8" t="s">
        <v>76</v>
      </c>
      <c r="T8"/>
      <c r="U8"/>
      <c r="V8"/>
      <c r="W8"/>
      <c r="X8"/>
      <c r="Y8" s="7"/>
      <c r="Z8" s="7"/>
      <c r="AA8" s="7"/>
      <c r="AB8" s="8" t="s">
        <v>7</v>
      </c>
      <c r="AE8" s="18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19">
        <f>IF(AE8&gt;=I8,1,0)</f>
        <v>1</v>
      </c>
    </row>
    <row r="9" spans="1:37" ht="15" customHeight="1" x14ac:dyDescent="0.25">
      <c r="A9"/>
      <c r="B9"/>
      <c r="C9" s="6" t="s">
        <v>33</v>
      </c>
      <c r="D9" s="6" t="s">
        <v>34</v>
      </c>
      <c r="E9"/>
      <c r="F9"/>
      <c r="G9"/>
      <c r="H9" t="s">
        <v>35</v>
      </c>
      <c r="I9"/>
      <c r="J9"/>
      <c r="K9"/>
      <c r="L9" s="8" t="s">
        <v>7</v>
      </c>
      <c r="M9"/>
      <c r="N9"/>
      <c r="O9" s="38" t="s">
        <v>19</v>
      </c>
      <c r="P9" s="7">
        <f>(G27*T5)</f>
        <v>76900.600000000006</v>
      </c>
      <c r="Q9"/>
      <c r="R9" s="38" t="s">
        <v>75</v>
      </c>
      <c r="S9" s="7">
        <f>(G23*T5+F23*J17)</f>
        <v>71890</v>
      </c>
      <c r="T9"/>
      <c r="U9"/>
      <c r="V9"/>
      <c r="W9"/>
      <c r="X9"/>
      <c r="Y9" s="7"/>
      <c r="Z9" s="7"/>
      <c r="AA9" s="7"/>
      <c r="AB9" s="8" t="s">
        <v>7</v>
      </c>
    </row>
    <row r="10" spans="1:37" ht="15" customHeight="1" x14ac:dyDescent="0.25">
      <c r="A10"/>
      <c r="B10"/>
      <c r="C10"/>
      <c r="D10"/>
      <c r="E10"/>
      <c r="F10"/>
      <c r="G10"/>
      <c r="H10"/>
      <c r="I10"/>
      <c r="J10"/>
      <c r="K10"/>
      <c r="L10" s="8" t="s">
        <v>7</v>
      </c>
      <c r="M10"/>
      <c r="N10"/>
      <c r="O10" s="38" t="s">
        <v>19</v>
      </c>
      <c r="P10" s="33">
        <f>P9/S9</f>
        <v>1.0696981499513145</v>
      </c>
      <c r="Q10"/>
      <c r="R10"/>
      <c r="S10"/>
      <c r="T10"/>
      <c r="U10"/>
      <c r="V10"/>
      <c r="W10"/>
      <c r="X10"/>
      <c r="Y10" s="7"/>
      <c r="Z10" s="7"/>
      <c r="AA10" s="7"/>
      <c r="AB10" s="8" t="s">
        <v>7</v>
      </c>
      <c r="AC10" s="9"/>
    </row>
    <row r="11" spans="1:37" ht="15" customHeight="1" x14ac:dyDescent="0.25">
      <c r="A11"/>
      <c r="B11"/>
      <c r="C11" s="6" t="s">
        <v>36</v>
      </c>
      <c r="D11" s="6" t="s">
        <v>37</v>
      </c>
      <c r="E11"/>
      <c r="F11"/>
      <c r="G11"/>
      <c r="H11" t="s">
        <v>38</v>
      </c>
      <c r="I11"/>
      <c r="J11"/>
      <c r="K11"/>
      <c r="L11" s="8" t="s">
        <v>7</v>
      </c>
      <c r="O11" s="38" t="s">
        <v>19</v>
      </c>
      <c r="P11" s="6" t="s">
        <v>77</v>
      </c>
      <c r="R11" s="38" t="s">
        <v>75</v>
      </c>
      <c r="S11" s="6" t="s">
        <v>78</v>
      </c>
      <c r="V11"/>
      <c r="W11"/>
      <c r="X11"/>
      <c r="Y11" s="7"/>
      <c r="Z11" s="7"/>
      <c r="AA11" s="7"/>
      <c r="AB11" s="8" t="s">
        <v>7</v>
      </c>
    </row>
    <row r="12" spans="1:37" ht="15" customHeight="1" x14ac:dyDescent="0.25">
      <c r="A12"/>
      <c r="B12"/>
      <c r="C12" s="6" t="s">
        <v>39</v>
      </c>
      <c r="D12" s="6" t="s">
        <v>40</v>
      </c>
      <c r="E12"/>
      <c r="F12"/>
      <c r="G12"/>
      <c r="H12" t="s">
        <v>41</v>
      </c>
      <c r="I12"/>
      <c r="J12"/>
      <c r="K12"/>
      <c r="L12" s="8" t="s">
        <v>7</v>
      </c>
      <c r="U12"/>
      <c r="V12"/>
      <c r="W12"/>
      <c r="X12"/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/>
      <c r="B13"/>
      <c r="C13"/>
      <c r="D13"/>
      <c r="E13"/>
      <c r="F13"/>
      <c r="G13"/>
      <c r="H13"/>
      <c r="I13"/>
      <c r="J13"/>
      <c r="K13"/>
      <c r="L13" s="8" t="s">
        <v>7</v>
      </c>
      <c r="M13" s="40" t="s">
        <v>79</v>
      </c>
      <c r="N13" s="41" t="s">
        <v>80</v>
      </c>
      <c r="O13" s="41"/>
      <c r="P13" s="41"/>
      <c r="Q13" s="42" t="s">
        <v>81</v>
      </c>
      <c r="R13" s="41"/>
      <c r="S13" s="41"/>
      <c r="T13" s="43"/>
      <c r="U13"/>
      <c r="V13"/>
      <c r="W13"/>
      <c r="X13"/>
      <c r="Y13" s="7"/>
      <c r="Z13" s="7"/>
      <c r="AA13" s="7"/>
      <c r="AB13" s="8" t="s">
        <v>7</v>
      </c>
      <c r="AC13" s="20">
        <f ca="1">RANDBETWEEN(0,5)/100</f>
        <v>0.05</v>
      </c>
    </row>
    <row r="14" spans="1:37" ht="15" customHeight="1" x14ac:dyDescent="0.25">
      <c r="C14" s="6" t="s">
        <v>42</v>
      </c>
      <c r="D14" s="6" t="s">
        <v>43</v>
      </c>
      <c r="H14"/>
      <c r="I14"/>
      <c r="J14"/>
      <c r="K14"/>
      <c r="L14" s="8" t="s">
        <v>7</v>
      </c>
      <c r="M14" s="44"/>
      <c r="N14" s="45"/>
      <c r="O14" s="45"/>
      <c r="P14" s="45"/>
      <c r="Q14" s="45"/>
      <c r="R14" s="46"/>
      <c r="S14" s="46"/>
      <c r="T14" s="47"/>
      <c r="U14"/>
      <c r="V14"/>
      <c r="W14"/>
      <c r="X14"/>
      <c r="Y14" s="7"/>
      <c r="Z14" s="7"/>
      <c r="AA14" s="7"/>
      <c r="AB14" s="8" t="s">
        <v>7</v>
      </c>
      <c r="AC14" s="21">
        <f ca="1">RANDBETWEEN(5,10)/100</f>
        <v>0.08</v>
      </c>
    </row>
    <row r="15" spans="1:37" ht="15" customHeight="1" x14ac:dyDescent="0.25">
      <c r="C15" s="6" t="s">
        <v>44</v>
      </c>
      <c r="D15" s="6" t="s">
        <v>45</v>
      </c>
      <c r="H15"/>
      <c r="I15"/>
      <c r="J15"/>
      <c r="K15"/>
      <c r="L15" s="8" t="s">
        <v>7</v>
      </c>
      <c r="M15" s="44"/>
      <c r="N15" s="46" t="s">
        <v>82</v>
      </c>
      <c r="O15" s="46"/>
      <c r="P15" s="46"/>
      <c r="Q15" s="46"/>
      <c r="R15" s="46"/>
      <c r="S15" s="46"/>
      <c r="T15" s="47"/>
      <c r="U15"/>
      <c r="V15"/>
      <c r="W15"/>
      <c r="X15"/>
      <c r="Y15" s="7"/>
      <c r="Z15" s="7"/>
      <c r="AA15" s="7"/>
      <c r="AB15" s="8" t="s">
        <v>7</v>
      </c>
      <c r="AC15" s="21">
        <f ca="1">RANDBETWEEN(3,7)/100</f>
        <v>0.04</v>
      </c>
      <c r="AE15" s="6" t="s">
        <v>15</v>
      </c>
    </row>
    <row r="16" spans="1:37" ht="15" customHeight="1" x14ac:dyDescent="0.25">
      <c r="H16"/>
      <c r="I16"/>
      <c r="J16"/>
      <c r="K16"/>
      <c r="L16" s="8" t="s">
        <v>7</v>
      </c>
      <c r="M16" s="44"/>
      <c r="N16" s="46" t="s">
        <v>83</v>
      </c>
      <c r="O16" s="46"/>
      <c r="P16" s="46"/>
      <c r="Q16" s="46"/>
      <c r="R16" s="46"/>
      <c r="S16" s="46"/>
      <c r="T16" s="47"/>
      <c r="U16"/>
      <c r="V16"/>
      <c r="W16"/>
      <c r="X16"/>
      <c r="Y16" s="7"/>
      <c r="Z16" s="7"/>
      <c r="AA16" s="7"/>
      <c r="AB16" s="8" t="s">
        <v>7</v>
      </c>
      <c r="AC16" s="22">
        <f ca="1">RANDBETWEEN(15,25)/-100</f>
        <v>-0.21</v>
      </c>
      <c r="AE16" s="18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19">
        <f>IF(AE16&gt;=I8,1,0)</f>
        <v>1</v>
      </c>
    </row>
    <row r="17" spans="1:37" ht="15" customHeight="1" x14ac:dyDescent="0.25">
      <c r="F17" s="25" t="s">
        <v>46</v>
      </c>
      <c r="G17" s="25" t="s">
        <v>47</v>
      </c>
      <c r="H17"/>
      <c r="I17" s="26" t="s">
        <v>44</v>
      </c>
      <c r="J17" s="27">
        <v>0.21</v>
      </c>
      <c r="K17"/>
      <c r="L17" s="8" t="s">
        <v>7</v>
      </c>
      <c r="M17" s="48"/>
      <c r="N17" s="49" t="s">
        <v>84</v>
      </c>
      <c r="O17" s="49"/>
      <c r="P17" s="49"/>
      <c r="Q17" s="49"/>
      <c r="R17" s="49"/>
      <c r="S17" s="49"/>
      <c r="T17" s="50"/>
      <c r="U17"/>
      <c r="V17"/>
      <c r="W17"/>
      <c r="X17"/>
      <c r="Y17" s="7"/>
      <c r="Z17" s="7"/>
      <c r="AA17" s="7"/>
      <c r="AB17" s="8" t="s">
        <v>7</v>
      </c>
      <c r="AC17" s="21">
        <f ca="1">RANDBETWEEN(3,7)/100</f>
        <v>7.0000000000000007E-2</v>
      </c>
    </row>
    <row r="18" spans="1:37" ht="15" customHeight="1" x14ac:dyDescent="0.25">
      <c r="A18" s="5" t="s">
        <v>48</v>
      </c>
      <c r="B18" t="s">
        <v>49</v>
      </c>
      <c r="C18" s="6" t="s">
        <v>50</v>
      </c>
      <c r="D18"/>
      <c r="E18"/>
      <c r="F18" s="28">
        <v>420</v>
      </c>
      <c r="G18" s="28">
        <v>3000</v>
      </c>
      <c r="H18" s="29"/>
      <c r="K18"/>
      <c r="L18" s="8" t="s">
        <v>7</v>
      </c>
      <c r="M18"/>
      <c r="N18"/>
      <c r="O18"/>
      <c r="P18"/>
      <c r="Q18"/>
      <c r="R18"/>
      <c r="S18"/>
      <c r="T18"/>
      <c r="U18"/>
      <c r="V18"/>
      <c r="W18"/>
      <c r="X18"/>
      <c r="Y18" s="7"/>
      <c r="Z18" s="7"/>
      <c r="AA18" s="7"/>
      <c r="AB18" s="8" t="s">
        <v>7</v>
      </c>
      <c r="AC18" s="21">
        <f ca="1">RANDBETWEEN(5,10)/100</f>
        <v>0.06</v>
      </c>
    </row>
    <row r="19" spans="1:37" ht="15" customHeight="1" x14ac:dyDescent="0.25">
      <c r="A19"/>
      <c r="B19" t="s">
        <v>51</v>
      </c>
      <c r="C19" s="6" t="s">
        <v>52</v>
      </c>
      <c r="D19"/>
      <c r="E19"/>
      <c r="F19" s="28">
        <v>67</v>
      </c>
      <c r="G19" s="30">
        <v>480</v>
      </c>
      <c r="H19" s="31" t="s">
        <v>53</v>
      </c>
      <c r="I19" s="31"/>
      <c r="J19"/>
      <c r="K19"/>
      <c r="L19" s="8" t="s">
        <v>7</v>
      </c>
      <c r="M19"/>
      <c r="N19"/>
      <c r="O19"/>
      <c r="P19"/>
      <c r="Q19"/>
      <c r="R19"/>
      <c r="S19"/>
      <c r="T19"/>
      <c r="U19"/>
      <c r="V19"/>
      <c r="W19"/>
      <c r="X19"/>
      <c r="Y19" s="7"/>
      <c r="Z19" s="7"/>
      <c r="AA19" s="7"/>
      <c r="AB19" s="8" t="s">
        <v>7</v>
      </c>
      <c r="AC19" s="23">
        <f ca="1">RANDBETWEEN(15,25)/-100</f>
        <v>-0.17</v>
      </c>
    </row>
    <row r="20" spans="1:37" ht="15" customHeight="1" x14ac:dyDescent="0.25">
      <c r="A20"/>
      <c r="B20"/>
      <c r="C20" s="6" t="s">
        <v>54</v>
      </c>
      <c r="D20"/>
      <c r="E20"/>
      <c r="F20" s="32">
        <v>487</v>
      </c>
      <c r="G20" s="32">
        <v>3480</v>
      </c>
      <c r="H20"/>
      <c r="I20"/>
      <c r="J20"/>
      <c r="K20"/>
      <c r="L20" s="8" t="s">
        <v>7</v>
      </c>
      <c r="M20"/>
      <c r="N20"/>
      <c r="O20"/>
      <c r="P20"/>
      <c r="Q20"/>
      <c r="R20"/>
      <c r="S20"/>
      <c r="T20"/>
      <c r="U20"/>
      <c r="V20"/>
      <c r="W20"/>
      <c r="X20"/>
      <c r="Y20" s="7"/>
      <c r="Z20" s="7"/>
      <c r="AA20" s="7"/>
      <c r="AB20" s="8" t="s">
        <v>7</v>
      </c>
      <c r="AC20" s="21">
        <f ca="1">RANDBETWEEN(-5,5)/100</f>
        <v>0</v>
      </c>
    </row>
    <row r="21" spans="1:37" ht="15" customHeight="1" x14ac:dyDescent="0.25">
      <c r="H21"/>
      <c r="I21"/>
      <c r="J21"/>
      <c r="K21"/>
      <c r="L21" s="8" t="s">
        <v>7</v>
      </c>
      <c r="M21"/>
      <c r="N21"/>
      <c r="O21"/>
      <c r="P21"/>
      <c r="Q21"/>
      <c r="R21"/>
      <c r="S21"/>
      <c r="T21"/>
      <c r="U21"/>
      <c r="V21"/>
      <c r="W21"/>
      <c r="X21"/>
      <c r="Y21" s="7"/>
      <c r="Z21" s="7"/>
      <c r="AA21" s="7"/>
      <c r="AB21" s="8" t="s">
        <v>7</v>
      </c>
      <c r="AC21" s="21">
        <f ca="1">RANDBETWEEN(5,10)/100</f>
        <v>0.08</v>
      </c>
    </row>
    <row r="22" spans="1:37" ht="15" customHeight="1" x14ac:dyDescent="0.25">
      <c r="A22"/>
      <c r="B22" t="s">
        <v>55</v>
      </c>
      <c r="C22" s="6" t="s">
        <v>56</v>
      </c>
      <c r="D22"/>
      <c r="E22"/>
      <c r="F22" s="28">
        <v>248000</v>
      </c>
      <c r="G22" s="30">
        <v>1500000</v>
      </c>
      <c r="H22" s="31" t="s">
        <v>53</v>
      </c>
      <c r="I22" s="31"/>
      <c r="J22"/>
      <c r="K22"/>
      <c r="L22" s="8" t="s">
        <v>7</v>
      </c>
      <c r="M22"/>
      <c r="N22"/>
      <c r="O22"/>
      <c r="P22"/>
      <c r="Q22"/>
      <c r="R22"/>
      <c r="S22"/>
      <c r="T22"/>
      <c r="U22"/>
      <c r="V22"/>
      <c r="W22"/>
      <c r="X22"/>
      <c r="Y22" s="7"/>
      <c r="Z22" s="7"/>
      <c r="AA22" s="7"/>
      <c r="AB22" s="8" t="s">
        <v>7</v>
      </c>
      <c r="AC22" s="23">
        <f ca="1">RANDBETWEEN(15,25)/-100</f>
        <v>-0.15</v>
      </c>
    </row>
    <row r="23" spans="1:37" ht="15" customHeight="1" x14ac:dyDescent="0.25">
      <c r="A23"/>
      <c r="B23" t="s">
        <v>57</v>
      </c>
      <c r="C23" s="6" t="s">
        <v>58</v>
      </c>
      <c r="D23"/>
      <c r="E23"/>
      <c r="F23" s="28">
        <v>67000</v>
      </c>
      <c r="G23" s="28">
        <v>413000</v>
      </c>
      <c r="H23"/>
      <c r="I23"/>
      <c r="J23"/>
      <c r="L23" s="8" t="s">
        <v>7</v>
      </c>
      <c r="P23"/>
      <c r="Q23"/>
      <c r="R23"/>
      <c r="S23"/>
      <c r="T23"/>
      <c r="U23"/>
      <c r="V23"/>
      <c r="W23"/>
      <c r="X23"/>
      <c r="Y23" s="7"/>
      <c r="Z23" s="7"/>
      <c r="AA23" s="7"/>
      <c r="AB23" s="8" t="s">
        <v>7</v>
      </c>
      <c r="AC23" s="21">
        <f ca="1">RANDBETWEEN(-5,5)/100</f>
        <v>0.01</v>
      </c>
      <c r="AE23" s="6" t="s">
        <v>15</v>
      </c>
    </row>
    <row r="24" spans="1:37" ht="15" customHeight="1" x14ac:dyDescent="0.25">
      <c r="A24"/>
      <c r="B24"/>
      <c r="C24" s="6" t="s">
        <v>59</v>
      </c>
      <c r="D24"/>
      <c r="E24"/>
      <c r="F24" s="32">
        <v>315000</v>
      </c>
      <c r="G24" s="32">
        <v>1913000</v>
      </c>
      <c r="H24"/>
      <c r="I24"/>
      <c r="J24"/>
      <c r="K24"/>
      <c r="L24" s="8" t="s">
        <v>7</v>
      </c>
      <c r="M24" s="51">
        <f>F18/G18</f>
        <v>0.14000000000000001</v>
      </c>
      <c r="N24" t="s">
        <v>85</v>
      </c>
      <c r="P24"/>
      <c r="Q24"/>
      <c r="R24"/>
      <c r="S24"/>
      <c r="T24"/>
      <c r="U24"/>
      <c r="V24"/>
      <c r="W24"/>
      <c r="X24"/>
      <c r="Y24" s="7"/>
      <c r="Z24" s="7"/>
      <c r="AA24" s="7"/>
      <c r="AB24" s="8" t="s">
        <v>7</v>
      </c>
      <c r="AC24" s="21">
        <f ca="1">RANDBETWEEN(5,10)/100</f>
        <v>0.05</v>
      </c>
      <c r="AE24" s="18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19">
        <f>IF(AE24&gt;=I8,1,0)</f>
        <v>1</v>
      </c>
    </row>
    <row r="25" spans="1:37" ht="15" customHeight="1" x14ac:dyDescent="0.25">
      <c r="A25"/>
      <c r="B25"/>
      <c r="C25"/>
      <c r="D25"/>
      <c r="E25"/>
      <c r="F25"/>
      <c r="G25"/>
      <c r="H25"/>
      <c r="I25"/>
      <c r="J25"/>
      <c r="K25"/>
      <c r="L25" s="8" t="s">
        <v>7</v>
      </c>
      <c r="O25"/>
      <c r="P25"/>
      <c r="Q25"/>
      <c r="R25"/>
      <c r="S25"/>
      <c r="T25"/>
      <c r="U25"/>
      <c r="V25"/>
      <c r="W25"/>
      <c r="X25"/>
      <c r="Y25" s="7"/>
      <c r="Z25" s="7"/>
      <c r="AA25" s="7"/>
      <c r="AB25" s="8" t="s">
        <v>7</v>
      </c>
      <c r="AC25" s="9"/>
    </row>
    <row r="26" spans="1:37" ht="15" customHeight="1" x14ac:dyDescent="0.25">
      <c r="A26"/>
      <c r="B26" t="s">
        <v>60</v>
      </c>
      <c r="C26" s="6" t="s">
        <v>61</v>
      </c>
      <c r="D26"/>
      <c r="E26"/>
      <c r="F26" s="28">
        <v>151280</v>
      </c>
      <c r="G26" s="30">
        <v>1125000</v>
      </c>
      <c r="H26" s="31" t="s">
        <v>53</v>
      </c>
      <c r="I26" s="31"/>
      <c r="J26"/>
      <c r="K26"/>
      <c r="L26" s="8" t="s">
        <v>7</v>
      </c>
      <c r="M26" s="51">
        <f>F26/F22</f>
        <v>0.61</v>
      </c>
      <c r="N26" t="s">
        <v>86</v>
      </c>
      <c r="O26"/>
      <c r="P26"/>
      <c r="Q26"/>
      <c r="R26"/>
      <c r="S26"/>
      <c r="T26"/>
      <c r="U26"/>
      <c r="V26"/>
      <c r="W26"/>
      <c r="X26"/>
      <c r="Y26" s="7"/>
      <c r="Z26" s="7"/>
      <c r="AA26" s="7"/>
      <c r="AB26" s="8" t="s">
        <v>7</v>
      </c>
      <c r="AC26" s="7"/>
    </row>
    <row r="27" spans="1:37" ht="15" customHeight="1" x14ac:dyDescent="0.25">
      <c r="A27"/>
      <c r="B27" t="s">
        <v>62</v>
      </c>
      <c r="C27" s="6" t="s">
        <v>63</v>
      </c>
      <c r="D27"/>
      <c r="E27"/>
      <c r="F27" s="28">
        <v>96480</v>
      </c>
      <c r="G27" s="28">
        <v>549290</v>
      </c>
      <c r="H27"/>
      <c r="I27"/>
      <c r="J27"/>
      <c r="L27" s="8" t="s">
        <v>7</v>
      </c>
      <c r="M27" s="51">
        <f>F27/F23</f>
        <v>1.44</v>
      </c>
      <c r="N27" t="s">
        <v>87</v>
      </c>
      <c r="O27"/>
      <c r="P27"/>
      <c r="Q27"/>
      <c r="R27"/>
      <c r="S27"/>
      <c r="T27"/>
      <c r="U27"/>
      <c r="V27"/>
      <c r="W27"/>
      <c r="X27"/>
      <c r="Y27" s="7"/>
      <c r="Z27" s="7"/>
      <c r="AA27" s="7"/>
      <c r="AB27" s="8" t="s">
        <v>7</v>
      </c>
      <c r="AC27" s="7"/>
    </row>
    <row r="28" spans="1:37" ht="15" customHeight="1" x14ac:dyDescent="0.25">
      <c r="A28"/>
      <c r="B28"/>
      <c r="C28" s="6" t="s">
        <v>64</v>
      </c>
      <c r="D28"/>
      <c r="E28"/>
      <c r="F28" s="32">
        <v>247760</v>
      </c>
      <c r="G28" s="32">
        <v>1674290</v>
      </c>
      <c r="H28"/>
      <c r="I28"/>
      <c r="J28"/>
      <c r="K28"/>
      <c r="L28" s="8" t="s">
        <v>7</v>
      </c>
      <c r="M28" s="51">
        <f>G27/G23</f>
        <v>1.33</v>
      </c>
      <c r="N28" t="s">
        <v>88</v>
      </c>
      <c r="O28"/>
      <c r="P28"/>
      <c r="Q28"/>
      <c r="R28"/>
      <c r="S28"/>
      <c r="T28"/>
      <c r="U28"/>
      <c r="V28"/>
      <c r="W28"/>
      <c r="X28"/>
      <c r="Y28" s="7"/>
      <c r="Z28" s="7"/>
      <c r="AA28" s="7"/>
      <c r="AB28" s="8" t="s">
        <v>7</v>
      </c>
      <c r="AC28" s="7"/>
    </row>
    <row r="29" spans="1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8" t="s">
        <v>7</v>
      </c>
      <c r="W29" s="7"/>
      <c r="X29" s="7"/>
      <c r="Y29" s="7"/>
      <c r="Z29" s="7"/>
      <c r="AA29" s="7"/>
      <c r="AB29" s="8" t="s">
        <v>7</v>
      </c>
      <c r="AC29" s="7"/>
    </row>
    <row r="30" spans="1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1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1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18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19">
        <f>IF(AE32&gt;=I8,1,0)</f>
        <v>1</v>
      </c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W34" s="7"/>
      <c r="X34" s="7"/>
      <c r="Y34" s="7"/>
      <c r="AB34" s="8" t="s">
        <v>7</v>
      </c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8" t="s">
        <v>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B35" s="8" t="s">
        <v>7</v>
      </c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8" t="s">
        <v>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B36" s="8" t="s">
        <v>7</v>
      </c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8" t="s">
        <v>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B37" s="8" t="s">
        <v>7</v>
      </c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B38" s="8" t="s">
        <v>7</v>
      </c>
    </row>
    <row r="39" spans="1:29" ht="15" customHeight="1" x14ac:dyDescent="0.25">
      <c r="A39" s="9"/>
      <c r="B39" s="9"/>
      <c r="C39" s="7"/>
      <c r="D39" s="7"/>
      <c r="E39" s="7"/>
      <c r="F39" s="7"/>
      <c r="G39" s="7"/>
      <c r="H39" s="7"/>
      <c r="I39" s="7"/>
      <c r="J39" s="7"/>
      <c r="K39" s="7"/>
      <c r="L39" s="8" t="s">
        <v>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B39" s="8" t="s">
        <v>7</v>
      </c>
    </row>
    <row r="40" spans="1:29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8" t="s">
        <v>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B40" s="8" t="s">
        <v>7</v>
      </c>
    </row>
    <row r="41" spans="1:29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 s="8" t="s">
        <v>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B41" s="8" t="s">
        <v>7</v>
      </c>
    </row>
    <row r="42" spans="1:29" ht="15" customHeight="1" x14ac:dyDescent="0.25">
      <c r="C42" s="7"/>
      <c r="D42" s="7"/>
      <c r="E42" s="7"/>
      <c r="F42" s="7"/>
      <c r="G42" s="7"/>
      <c r="H42" s="7"/>
      <c r="I42" s="7"/>
      <c r="J42" s="7"/>
      <c r="K42" s="7"/>
      <c r="L42" s="8" t="s">
        <v>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B42" s="8" t="s">
        <v>7</v>
      </c>
    </row>
    <row r="43" spans="1:29" ht="15" customHeight="1" x14ac:dyDescent="0.25">
      <c r="C43" s="7"/>
      <c r="D43" s="7"/>
      <c r="E43" s="7"/>
      <c r="F43" s="7"/>
      <c r="G43" s="7"/>
      <c r="H43" s="7"/>
      <c r="I43" s="7"/>
      <c r="J43" s="7"/>
      <c r="K43" s="7"/>
      <c r="L43" s="8" t="s">
        <v>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B43" s="8" t="s">
        <v>7</v>
      </c>
    </row>
    <row r="44" spans="1:29" ht="15" customHeight="1" x14ac:dyDescent="0.25">
      <c r="C44" s="7"/>
      <c r="D44" s="7"/>
      <c r="E44" s="7"/>
      <c r="F44" s="7"/>
      <c r="G44" s="7"/>
      <c r="H44" s="7"/>
      <c r="I44" s="7"/>
      <c r="J44" s="7"/>
      <c r="K44" s="7"/>
      <c r="L44" s="8" t="s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B44" s="8" t="s">
        <v>7</v>
      </c>
    </row>
    <row r="45" spans="1:29" ht="15" customHeight="1" x14ac:dyDescent="0.25">
      <c r="L45" s="8" t="s">
        <v>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B45" s="8" t="s">
        <v>7</v>
      </c>
    </row>
    <row r="46" spans="1:29" ht="15" customHeight="1" x14ac:dyDescent="0.25">
      <c r="L46" s="8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B46" s="8" t="s">
        <v>7</v>
      </c>
    </row>
    <row r="47" spans="1:29" ht="15" customHeight="1" x14ac:dyDescent="0.25">
      <c r="L47" s="8" t="s">
        <v>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B47" s="8" t="s">
        <v>7</v>
      </c>
    </row>
    <row r="48" spans="1:29" ht="15" customHeight="1" x14ac:dyDescent="0.25">
      <c r="L48" s="8" t="s">
        <v>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B48" s="8" t="s">
        <v>7</v>
      </c>
    </row>
    <row r="49" spans="12:28" ht="15" customHeight="1" x14ac:dyDescent="0.25">
      <c r="L49" s="8" t="s">
        <v>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B49" s="8" t="s">
        <v>7</v>
      </c>
    </row>
    <row r="50" spans="12:28" ht="15" customHeight="1" x14ac:dyDescent="0.25">
      <c r="L50" s="8" t="s">
        <v>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B50" s="8" t="s">
        <v>7</v>
      </c>
    </row>
    <row r="51" spans="12:28" ht="15" customHeight="1" x14ac:dyDescent="0.25">
      <c r="L51" s="8" t="s">
        <v>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B51" s="8" t="s">
        <v>7</v>
      </c>
    </row>
    <row r="52" spans="12:28" ht="15" customHeight="1" x14ac:dyDescent="0.25">
      <c r="L52" s="8" t="s">
        <v>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8" t="s">
        <v>7</v>
      </c>
    </row>
    <row r="53" spans="12:28" ht="15" customHeight="1" x14ac:dyDescent="0.25">
      <c r="L53" s="8" t="s">
        <v>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B53" s="8" t="s">
        <v>7</v>
      </c>
    </row>
    <row r="54" spans="12:28" ht="15" customHeight="1" x14ac:dyDescent="0.25">
      <c r="L54" s="8" t="s">
        <v>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B54" s="8" t="s">
        <v>7</v>
      </c>
    </row>
    <row r="55" spans="12:28" ht="15" customHeight="1" x14ac:dyDescent="0.25">
      <c r="L55" s="8" t="s">
        <v>7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B55" s="8" t="s">
        <v>7</v>
      </c>
    </row>
    <row r="56" spans="12:28" ht="15" customHeight="1" x14ac:dyDescent="0.25">
      <c r="L56" s="8" t="s">
        <v>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B56" s="8" t="s">
        <v>7</v>
      </c>
    </row>
    <row r="57" spans="12:28" ht="15" customHeight="1" x14ac:dyDescent="0.25">
      <c r="L57" s="8" t="s">
        <v>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B57" s="8" t="s">
        <v>7</v>
      </c>
    </row>
    <row r="58" spans="12:28" ht="15" customHeight="1" x14ac:dyDescent="0.25">
      <c r="L58" s="8" t="s">
        <v>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8" t="s">
        <v>7</v>
      </c>
    </row>
    <row r="59" spans="12:28" ht="15" customHeight="1" x14ac:dyDescent="0.25">
      <c r="L59" s="8" t="s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B59" s="8" t="s">
        <v>7</v>
      </c>
    </row>
    <row r="60" spans="12:28" x14ac:dyDescent="0.25">
      <c r="L60" s="8" t="s">
        <v>7</v>
      </c>
    </row>
  </sheetData>
  <conditionalFormatting sqref="R32:V32">
    <cfRule type="cellIs" dxfId="29" priority="3" operator="equal">
      <formula>"yes"</formula>
    </cfRule>
    <cfRule type="cellIs" dxfId="28" priority="5" stopIfTrue="1" operator="equal">
      <formula>"no"</formula>
    </cfRule>
  </conditionalFormatting>
  <conditionalFormatting sqref="S32:V32">
    <cfRule type="cellIs" dxfId="27" priority="4" operator="equal">
      <formula>"no"</formula>
    </cfRule>
  </conditionalFormatting>
  <conditionalFormatting sqref="R37">
    <cfRule type="cellIs" dxfId="26" priority="1" operator="equal">
      <formula>"is"</formula>
    </cfRule>
    <cfRule type="cellIs" dxfId="25" priority="2" operator="equal">
      <formula>"is not"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20</v>
      </c>
      <c r="D1" s="15"/>
      <c r="L1" s="16" t="s">
        <v>7</v>
      </c>
      <c r="M1" s="6" t="s">
        <v>93</v>
      </c>
      <c r="N1" s="38"/>
      <c r="O1" s="33">
        <f>O8</f>
        <v>0.71330957516646354</v>
      </c>
      <c r="Q1"/>
      <c r="R1"/>
      <c r="S1"/>
      <c r="T1"/>
      <c r="AB1" s="16" t="s">
        <v>7</v>
      </c>
    </row>
    <row r="2" spans="1:37" ht="15" customHeight="1" x14ac:dyDescent="0.25">
      <c r="A2" s="5" t="s">
        <v>4</v>
      </c>
      <c r="C2" s="24" t="s">
        <v>89</v>
      </c>
      <c r="L2" s="16" t="s">
        <v>7</v>
      </c>
      <c r="M2" s="36"/>
      <c r="N2" s="37" t="s">
        <v>94</v>
      </c>
      <c r="AB2" s="16" t="s">
        <v>7</v>
      </c>
    </row>
    <row r="3" spans="1:37" ht="15" customHeight="1" x14ac:dyDescent="0.25">
      <c r="A3" s="5" t="s">
        <v>5</v>
      </c>
      <c r="C3" t="s">
        <v>90</v>
      </c>
      <c r="L3" s="16" t="s">
        <v>7</v>
      </c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/>
      <c r="N4"/>
      <c r="O4"/>
      <c r="P4"/>
      <c r="Q4"/>
      <c r="R4"/>
      <c r="S4"/>
      <c r="AB4" s="8" t="s">
        <v>7</v>
      </c>
      <c r="AC4" s="9"/>
    </row>
    <row r="5" spans="1:37" ht="15" customHeight="1" x14ac:dyDescent="0.25">
      <c r="A5" s="14"/>
      <c r="F5" s="25" t="s">
        <v>46</v>
      </c>
      <c r="G5" s="25" t="s">
        <v>47</v>
      </c>
      <c r="H5"/>
      <c r="I5" s="26" t="s">
        <v>44</v>
      </c>
      <c r="J5" s="27">
        <f>'Problem 1'!J17</f>
        <v>0.21</v>
      </c>
      <c r="K5" s="7"/>
      <c r="L5" s="8" t="s">
        <v>7</v>
      </c>
      <c r="M5" t="s">
        <v>95</v>
      </c>
      <c r="N5" s="38" t="s">
        <v>19</v>
      </c>
      <c r="O5" t="s">
        <v>96</v>
      </c>
      <c r="P5"/>
      <c r="R5" s="38" t="s">
        <v>75</v>
      </c>
      <c r="S5" t="s">
        <v>97</v>
      </c>
      <c r="T5"/>
      <c r="U5"/>
      <c r="V5"/>
      <c r="Y5" s="7"/>
      <c r="Z5" s="7"/>
      <c r="AA5" s="7"/>
      <c r="AB5" s="8" t="s">
        <v>7</v>
      </c>
      <c r="AC5" s="9"/>
    </row>
    <row r="6" spans="1:37" ht="15" customHeight="1" x14ac:dyDescent="0.25">
      <c r="A6" s="14" t="s">
        <v>6</v>
      </c>
      <c r="C6" s="6" t="s">
        <v>50</v>
      </c>
      <c r="D6"/>
      <c r="E6"/>
      <c r="F6" s="28">
        <f>'Problem 1'!F18</f>
        <v>420</v>
      </c>
      <c r="G6" s="28">
        <f>'Problem 1'!G18</f>
        <v>3000</v>
      </c>
      <c r="H6" s="29"/>
      <c r="K6" s="7"/>
      <c r="L6" s="8" t="s">
        <v>7</v>
      </c>
      <c r="M6"/>
      <c r="N6" s="38" t="s">
        <v>19</v>
      </c>
      <c r="O6" t="s">
        <v>98</v>
      </c>
      <c r="P6"/>
      <c r="Q6"/>
      <c r="R6" s="38" t="s">
        <v>75</v>
      </c>
      <c r="S6" t="s">
        <v>99</v>
      </c>
      <c r="T6"/>
      <c r="U6"/>
      <c r="V6"/>
      <c r="Y6" s="7"/>
      <c r="Z6" s="7"/>
      <c r="AA6" s="7"/>
      <c r="AB6" s="8" t="s">
        <v>7</v>
      </c>
      <c r="AC6" s="9"/>
    </row>
    <row r="7" spans="1:37" ht="15" customHeight="1" x14ac:dyDescent="0.25">
      <c r="C7" s="6" t="s">
        <v>52</v>
      </c>
      <c r="D7"/>
      <c r="E7"/>
      <c r="F7" s="28">
        <f>'Problem 1'!F19</f>
        <v>67</v>
      </c>
      <c r="G7" s="30">
        <f>'Problem 1'!G19</f>
        <v>480</v>
      </c>
      <c r="H7" s="31" t="s">
        <v>53</v>
      </c>
      <c r="I7" s="31"/>
      <c r="J7"/>
      <c r="K7" s="7"/>
      <c r="L7" s="8" t="s">
        <v>7</v>
      </c>
      <c r="M7"/>
      <c r="N7" s="38" t="s">
        <v>19</v>
      </c>
      <c r="O7" s="9">
        <f>F14+'Problem 1'!P9</f>
        <v>228180.6</v>
      </c>
      <c r="P7"/>
      <c r="R7" s="38" t="s">
        <v>75</v>
      </c>
      <c r="S7" s="9">
        <f>F10+'Problem 1'!S9</f>
        <v>319890</v>
      </c>
      <c r="T7"/>
      <c r="U7"/>
      <c r="V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A8" s="14"/>
      <c r="B8" s="9"/>
      <c r="C8" s="6" t="s">
        <v>54</v>
      </c>
      <c r="D8"/>
      <c r="E8"/>
      <c r="F8" s="32">
        <f>SUM(F6:F7)</f>
        <v>487</v>
      </c>
      <c r="G8" s="32">
        <f>SUM(G6:G7)</f>
        <v>3480</v>
      </c>
      <c r="H8"/>
      <c r="I8"/>
      <c r="J8"/>
      <c r="K8" s="7"/>
      <c r="L8" s="8" t="s">
        <v>7</v>
      </c>
      <c r="M8"/>
      <c r="N8" s="38" t="s">
        <v>19</v>
      </c>
      <c r="O8" s="33">
        <f>O7/S7</f>
        <v>0.71330957516646354</v>
      </c>
      <c r="P8"/>
      <c r="R8"/>
      <c r="S8"/>
      <c r="T8"/>
      <c r="U8"/>
      <c r="V8"/>
      <c r="X8" s="7"/>
      <c r="Y8" s="7"/>
      <c r="Z8" s="7"/>
      <c r="AA8" s="7"/>
      <c r="AB8" s="8" t="s">
        <v>7</v>
      </c>
      <c r="AE8" s="18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19">
        <f>IF(AE8&gt;=I8,1,0)</f>
        <v>1</v>
      </c>
    </row>
    <row r="9" spans="1:37" ht="15" customHeight="1" x14ac:dyDescent="0.25">
      <c r="A9" s="9"/>
      <c r="H9"/>
      <c r="I9"/>
      <c r="J9"/>
      <c r="K9" s="7"/>
      <c r="L9" s="8" t="s">
        <v>7</v>
      </c>
      <c r="M9" s="7"/>
      <c r="N9" s="7"/>
      <c r="O9" s="7"/>
      <c r="P9" s="7"/>
      <c r="Q9" s="7"/>
      <c r="R9" s="7"/>
      <c r="S9" s="7"/>
      <c r="T9" s="7"/>
      <c r="U9" s="7"/>
      <c r="V9" s="7"/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6" t="s">
        <v>56</v>
      </c>
      <c r="D10"/>
      <c r="E10"/>
      <c r="F10" s="28">
        <f>'Problem 1'!F22</f>
        <v>248000</v>
      </c>
      <c r="G10" s="30">
        <f>'Problem 1'!G22</f>
        <v>1500000</v>
      </c>
      <c r="H10" s="31" t="s">
        <v>53</v>
      </c>
      <c r="I10" s="31"/>
      <c r="J10"/>
      <c r="K10" s="7"/>
      <c r="L10" s="8" t="s">
        <v>7</v>
      </c>
      <c r="M10" s="7"/>
      <c r="N10" s="7"/>
      <c r="O10" s="7"/>
      <c r="P10" s="7"/>
      <c r="Q10" s="7"/>
      <c r="R10" s="7"/>
      <c r="S10" s="7"/>
      <c r="T10" s="7"/>
      <c r="U10" s="7"/>
      <c r="V10" s="7"/>
      <c r="Y10" s="7"/>
      <c r="Z10" s="7"/>
      <c r="AA10" s="7"/>
      <c r="AB10" s="8" t="s">
        <v>7</v>
      </c>
      <c r="AC10" s="9"/>
    </row>
    <row r="11" spans="1:37" ht="15" customHeight="1" x14ac:dyDescent="0.25">
      <c r="A11" s="9"/>
      <c r="C11" s="6" t="s">
        <v>58</v>
      </c>
      <c r="D11"/>
      <c r="E11"/>
      <c r="F11" s="28">
        <f>'Problem 1'!F23</f>
        <v>67000</v>
      </c>
      <c r="G11" s="28">
        <f>'Problem 1'!G23</f>
        <v>413000</v>
      </c>
      <c r="H11"/>
      <c r="I11"/>
      <c r="J11"/>
      <c r="K11" s="7"/>
      <c r="L11" s="8" t="s">
        <v>7</v>
      </c>
      <c r="M11" s="7"/>
      <c r="N11" s="7"/>
      <c r="O11" s="7"/>
      <c r="P11" s="7"/>
      <c r="Q11" s="7"/>
      <c r="R11" s="7"/>
      <c r="S11" s="7"/>
      <c r="T11" s="7"/>
      <c r="U11" s="7"/>
      <c r="V11" s="7"/>
      <c r="Y11" s="7"/>
      <c r="Z11" s="7"/>
      <c r="AA11" s="7"/>
      <c r="AB11" s="8" t="s">
        <v>7</v>
      </c>
    </row>
    <row r="12" spans="1:37" ht="15" customHeight="1" x14ac:dyDescent="0.25">
      <c r="A12" s="9"/>
      <c r="B12" s="9"/>
      <c r="C12" s="6" t="s">
        <v>59</v>
      </c>
      <c r="D12"/>
      <c r="E12"/>
      <c r="F12" s="32">
        <f>SUM(F10:F11)</f>
        <v>315000</v>
      </c>
      <c r="G12" s="32">
        <f>SUM(G10:G11)</f>
        <v>1913000</v>
      </c>
      <c r="H12"/>
      <c r="I12"/>
      <c r="J12"/>
      <c r="K12" s="7"/>
      <c r="L12" s="8" t="s">
        <v>7</v>
      </c>
      <c r="M12" s="7"/>
      <c r="N12" s="7"/>
      <c r="O12" s="7"/>
      <c r="P12" s="7"/>
      <c r="Q12" s="7"/>
      <c r="R12" s="7"/>
      <c r="S12" s="7"/>
      <c r="T12" s="7"/>
      <c r="U12" s="7"/>
      <c r="V12" s="7"/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 s="9"/>
      <c r="C13"/>
      <c r="D13"/>
      <c r="E13"/>
      <c r="F13"/>
      <c r="G13"/>
      <c r="H13"/>
      <c r="I13"/>
      <c r="J13"/>
      <c r="K13" s="7"/>
      <c r="L13" s="8" t="s">
        <v>7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20">
        <f ca="1">RANDBETWEEN(0,5)/100</f>
        <v>0</v>
      </c>
    </row>
    <row r="14" spans="1:37" ht="15" customHeight="1" x14ac:dyDescent="0.25">
      <c r="A14" s="9"/>
      <c r="B14" s="9"/>
      <c r="C14" s="6" t="s">
        <v>61</v>
      </c>
      <c r="D14"/>
      <c r="E14"/>
      <c r="F14" s="28">
        <f>'Problem 1'!F26</f>
        <v>151280</v>
      </c>
      <c r="G14" s="30">
        <f>'Problem 1'!G26</f>
        <v>1125000</v>
      </c>
      <c r="H14" s="31" t="s">
        <v>53</v>
      </c>
      <c r="I14" s="31"/>
      <c r="J14"/>
      <c r="K14" s="7"/>
      <c r="L14" s="8" t="s">
        <v>7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21">
        <f ca="1">RANDBETWEEN(5,10)/100</f>
        <v>7.0000000000000007E-2</v>
      </c>
    </row>
    <row r="15" spans="1:37" ht="15" customHeight="1" x14ac:dyDescent="0.25">
      <c r="C15" s="6" t="s">
        <v>63</v>
      </c>
      <c r="D15"/>
      <c r="E15"/>
      <c r="F15" s="28">
        <f>'Problem 1'!F27</f>
        <v>96480</v>
      </c>
      <c r="G15" s="28">
        <f>'Problem 1'!G27</f>
        <v>549290</v>
      </c>
      <c r="H15"/>
      <c r="I15"/>
      <c r="J15"/>
      <c r="K15" s="7"/>
      <c r="L15" s="8" t="s">
        <v>7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21">
        <f ca="1">RANDBETWEEN(3,7)/100</f>
        <v>0.03</v>
      </c>
      <c r="AE15" s="6" t="s">
        <v>15</v>
      </c>
    </row>
    <row r="16" spans="1:37" ht="15" customHeight="1" x14ac:dyDescent="0.25">
      <c r="C16" s="6" t="s">
        <v>64</v>
      </c>
      <c r="D16"/>
      <c r="E16"/>
      <c r="F16" s="32">
        <f>SUM(F14:F15)</f>
        <v>247760</v>
      </c>
      <c r="G16" s="32">
        <f>SUM(G14:G15)</f>
        <v>1674290</v>
      </c>
      <c r="H16"/>
      <c r="I16"/>
      <c r="J16"/>
      <c r="K16" s="7"/>
      <c r="L16" s="8" t="s">
        <v>7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22">
        <f ca="1">RANDBETWEEN(15,25)/-100</f>
        <v>-0.23</v>
      </c>
      <c r="AE16" s="18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19">
        <f>IF(AE16&gt;=I8,1,0)</f>
        <v>1</v>
      </c>
    </row>
    <row r="17" spans="3:37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8" t="s">
        <v>7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21">
        <f ca="1">RANDBETWEEN(3,7)/100</f>
        <v>0.05</v>
      </c>
    </row>
    <row r="18" spans="3:37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8" t="s">
        <v>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21">
        <f ca="1">RANDBETWEEN(5,10)/100</f>
        <v>0.08</v>
      </c>
    </row>
    <row r="19" spans="3:37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8" t="s">
        <v>7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23">
        <f ca="1">RANDBETWEEN(15,25)/-100</f>
        <v>-0.23</v>
      </c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8" t="s">
        <v>7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21">
        <f ca="1">RANDBETWEEN(-5,5)/100</f>
        <v>-0.05</v>
      </c>
    </row>
    <row r="21" spans="3:37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8" t="s">
        <v>7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21">
        <f ca="1">RANDBETWEEN(5,10)/100</f>
        <v>0.05</v>
      </c>
    </row>
    <row r="22" spans="3:37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8" t="s">
        <v>7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23">
        <f ca="1">RANDBETWEEN(15,25)/-100</f>
        <v>-0.18</v>
      </c>
    </row>
    <row r="23" spans="3:37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8" t="s">
        <v>7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21">
        <f ca="1">RANDBETWEEN(-5,5)/100</f>
        <v>0.04</v>
      </c>
      <c r="AE23" s="6" t="s">
        <v>15</v>
      </c>
    </row>
    <row r="24" spans="3:37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8" t="s">
        <v>7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21">
        <f ca="1">RANDBETWEEN(5,10)/100</f>
        <v>0.05</v>
      </c>
      <c r="AE24" s="18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19">
        <f>IF(AE24&gt;=I8,1,0)</f>
        <v>1</v>
      </c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8" t="s">
        <v>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8" t="s">
        <v>7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8" t="s">
        <v>7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8" t="s">
        <v>7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8" t="s">
        <v>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18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19">
        <f>IF(AE32&gt;=I8,1,0)</f>
        <v>1</v>
      </c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W34" s="7"/>
      <c r="X34" s="7"/>
      <c r="Y34" s="7"/>
      <c r="AB34" s="8" t="s">
        <v>7</v>
      </c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8" t="s">
        <v>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B35" s="8" t="s">
        <v>7</v>
      </c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8" t="s">
        <v>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B36" s="8" t="s">
        <v>7</v>
      </c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8" t="s">
        <v>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B37" s="8" t="s">
        <v>7</v>
      </c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B38" s="8" t="s">
        <v>7</v>
      </c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B39" s="8" t="s">
        <v>7</v>
      </c>
    </row>
    <row r="40" spans="1:29" ht="15" customHeight="1" x14ac:dyDescent="0.25">
      <c r="L40" s="8" t="s">
        <v>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B40" s="8" t="s">
        <v>7</v>
      </c>
    </row>
    <row r="41" spans="1:29" ht="15" customHeight="1" x14ac:dyDescent="0.25">
      <c r="L41" s="8" t="s">
        <v>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B41" s="8" t="s">
        <v>7</v>
      </c>
    </row>
    <row r="42" spans="1:29" ht="15" customHeight="1" x14ac:dyDescent="0.25">
      <c r="L42" s="8" t="s">
        <v>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B42" s="8" t="s">
        <v>7</v>
      </c>
    </row>
    <row r="43" spans="1:29" ht="15" customHeight="1" x14ac:dyDescent="0.25">
      <c r="L43" s="8" t="s">
        <v>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B43" s="8" t="s">
        <v>7</v>
      </c>
    </row>
    <row r="44" spans="1:29" ht="15" customHeight="1" x14ac:dyDescent="0.25">
      <c r="L44" s="8" t="s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B44" s="8" t="s">
        <v>7</v>
      </c>
    </row>
    <row r="45" spans="1:29" ht="15" customHeight="1" x14ac:dyDescent="0.25">
      <c r="L45" s="8" t="s">
        <v>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B45" s="8" t="s">
        <v>7</v>
      </c>
    </row>
    <row r="46" spans="1:29" ht="15" customHeight="1" x14ac:dyDescent="0.25">
      <c r="L46" s="8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B46" s="8" t="s">
        <v>7</v>
      </c>
    </row>
    <row r="47" spans="1:29" ht="15" customHeight="1" x14ac:dyDescent="0.25">
      <c r="L47" s="8" t="s">
        <v>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B47" s="8" t="s">
        <v>7</v>
      </c>
    </row>
    <row r="48" spans="1:29" ht="15" customHeight="1" x14ac:dyDescent="0.25">
      <c r="L48" s="8" t="s">
        <v>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B48" s="8" t="s">
        <v>7</v>
      </c>
    </row>
    <row r="49" spans="12:28" ht="15" customHeight="1" x14ac:dyDescent="0.25">
      <c r="L49" s="8" t="s">
        <v>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B49" s="8" t="s">
        <v>7</v>
      </c>
    </row>
    <row r="50" spans="12:28" ht="15" customHeight="1" x14ac:dyDescent="0.25">
      <c r="L50" s="8" t="s">
        <v>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B50" s="8" t="s">
        <v>7</v>
      </c>
    </row>
    <row r="51" spans="12:28" ht="15" customHeight="1" x14ac:dyDescent="0.25">
      <c r="L51" s="8" t="s">
        <v>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B51" s="8" t="s">
        <v>7</v>
      </c>
    </row>
    <row r="52" spans="12:28" ht="15" customHeight="1" x14ac:dyDescent="0.25">
      <c r="L52" s="8" t="s">
        <v>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8" t="s">
        <v>7</v>
      </c>
    </row>
    <row r="53" spans="12:28" ht="15" customHeight="1" x14ac:dyDescent="0.25">
      <c r="L53" s="8" t="s">
        <v>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B53" s="8" t="s">
        <v>7</v>
      </c>
    </row>
    <row r="54" spans="12:28" ht="15" customHeight="1" x14ac:dyDescent="0.25">
      <c r="L54" s="8" t="s">
        <v>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B54" s="8" t="s">
        <v>7</v>
      </c>
    </row>
    <row r="55" spans="12:28" ht="15" customHeight="1" x14ac:dyDescent="0.25">
      <c r="L55" s="8" t="s">
        <v>7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B55" s="8" t="s">
        <v>7</v>
      </c>
    </row>
    <row r="56" spans="12:28" ht="15" customHeight="1" x14ac:dyDescent="0.25">
      <c r="L56" s="8" t="s">
        <v>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B56" s="8" t="s">
        <v>7</v>
      </c>
    </row>
    <row r="57" spans="12:28" ht="15" customHeight="1" x14ac:dyDescent="0.25">
      <c r="L57" s="8" t="s">
        <v>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B57" s="8" t="s">
        <v>7</v>
      </c>
    </row>
    <row r="58" spans="12:28" ht="15" customHeight="1" x14ac:dyDescent="0.25">
      <c r="L58" s="8" t="s">
        <v>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8" t="s">
        <v>7</v>
      </c>
    </row>
    <row r="59" spans="12:28" ht="15" customHeight="1" x14ac:dyDescent="0.25">
      <c r="L59" s="8" t="s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B59" s="8" t="s">
        <v>7</v>
      </c>
    </row>
    <row r="60" spans="12:28" x14ac:dyDescent="0.25">
      <c r="L60" s="8" t="s">
        <v>7</v>
      </c>
    </row>
  </sheetData>
  <conditionalFormatting sqref="R32:V32">
    <cfRule type="cellIs" dxfId="24" priority="3" operator="equal">
      <formula>"yes"</formula>
    </cfRule>
    <cfRule type="cellIs" dxfId="23" priority="5" stopIfTrue="1" operator="equal">
      <formula>"no"</formula>
    </cfRule>
  </conditionalFormatting>
  <conditionalFormatting sqref="S32:V32">
    <cfRule type="cellIs" dxfId="22" priority="4" operator="equal">
      <formula>"no"</formula>
    </cfRule>
  </conditionalFormatting>
  <conditionalFormatting sqref="R37">
    <cfRule type="cellIs" dxfId="21" priority="1" operator="equal">
      <formula>"is"</formula>
    </cfRule>
    <cfRule type="cellIs" dxfId="20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16" width="9.140625" style="6"/>
    <col min="17" max="17" width="10.7109375" style="6" customWidth="1"/>
    <col min="18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20</v>
      </c>
      <c r="D1" s="15"/>
      <c r="L1" s="16" t="s">
        <v>7</v>
      </c>
      <c r="M1" s="6" t="s">
        <v>65</v>
      </c>
      <c r="N1" s="38"/>
      <c r="O1" s="33">
        <f>O8</f>
        <v>0.86408632240061989</v>
      </c>
      <c r="Q1"/>
      <c r="R1"/>
      <c r="S1"/>
      <c r="T1"/>
      <c r="AB1" s="16" t="s">
        <v>7</v>
      </c>
    </row>
    <row r="2" spans="1:37" ht="15" customHeight="1" x14ac:dyDescent="0.25">
      <c r="A2" s="5" t="s">
        <v>4</v>
      </c>
      <c r="C2" s="24" t="s">
        <v>91</v>
      </c>
      <c r="L2" s="16" t="s">
        <v>7</v>
      </c>
      <c r="M2" s="36"/>
      <c r="N2" s="37" t="s">
        <v>100</v>
      </c>
      <c r="AB2" s="16" t="s">
        <v>7</v>
      </c>
    </row>
    <row r="3" spans="1:37" ht="15" customHeight="1" x14ac:dyDescent="0.25">
      <c r="A3" s="5" t="s">
        <v>5</v>
      </c>
      <c r="C3" t="s">
        <v>92</v>
      </c>
      <c r="L3" s="16" t="s">
        <v>7</v>
      </c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/>
      <c r="N4"/>
      <c r="O4"/>
      <c r="P4"/>
      <c r="Q4"/>
      <c r="R4"/>
      <c r="S4"/>
      <c r="AB4" s="8" t="s">
        <v>7</v>
      </c>
      <c r="AC4" s="9"/>
    </row>
    <row r="5" spans="1:37" ht="15" customHeight="1" x14ac:dyDescent="0.25">
      <c r="A5" s="14"/>
      <c r="F5" s="25" t="s">
        <v>46</v>
      </c>
      <c r="G5" s="25" t="s">
        <v>47</v>
      </c>
      <c r="H5"/>
      <c r="I5" s="26" t="s">
        <v>44</v>
      </c>
      <c r="J5" s="27">
        <f>'Problem 1'!J17</f>
        <v>0.21</v>
      </c>
      <c r="K5" s="7"/>
      <c r="L5" s="8" t="s">
        <v>7</v>
      </c>
      <c r="M5" t="s">
        <v>101</v>
      </c>
      <c r="N5" s="38" t="s">
        <v>19</v>
      </c>
      <c r="O5" s="52">
        <f>(F6+F7)/(G6+F7)</f>
        <v>0.15878708835996089</v>
      </c>
      <c r="P5"/>
      <c r="Q5" s="53" t="s">
        <v>79</v>
      </c>
      <c r="R5" s="54" t="s">
        <v>102</v>
      </c>
      <c r="S5"/>
      <c r="T5"/>
      <c r="U5"/>
      <c r="V5"/>
      <c r="Y5" s="7"/>
      <c r="Z5" s="7"/>
      <c r="AA5" s="7"/>
      <c r="AB5" s="8" t="s">
        <v>7</v>
      </c>
      <c r="AC5" s="9"/>
    </row>
    <row r="6" spans="1:37" ht="15" customHeight="1" x14ac:dyDescent="0.25">
      <c r="A6" s="14" t="s">
        <v>6</v>
      </c>
      <c r="C6" s="6" t="s">
        <v>50</v>
      </c>
      <c r="D6"/>
      <c r="E6"/>
      <c r="F6" s="28">
        <f>'Problem 1'!F18</f>
        <v>420</v>
      </c>
      <c r="G6" s="28">
        <f>'Problem 1'!G18</f>
        <v>3000</v>
      </c>
      <c r="H6" s="29"/>
      <c r="K6" s="7"/>
      <c r="L6" s="8" t="s">
        <v>7</v>
      </c>
      <c r="M6"/>
      <c r="N6" s="38"/>
      <c r="O6" s="9"/>
      <c r="P6"/>
      <c r="Q6" s="55"/>
      <c r="R6" s="54" t="s">
        <v>103</v>
      </c>
      <c r="S6" s="9"/>
      <c r="T6"/>
      <c r="U6"/>
      <c r="V6"/>
      <c r="Y6" s="7"/>
      <c r="Z6" s="7"/>
      <c r="AA6" s="7"/>
      <c r="AB6" s="8" t="s">
        <v>7</v>
      </c>
      <c r="AC6" s="9"/>
    </row>
    <row r="7" spans="1:37" ht="15" customHeight="1" x14ac:dyDescent="0.25">
      <c r="C7" s="6" t="s">
        <v>52</v>
      </c>
      <c r="D7"/>
      <c r="E7"/>
      <c r="F7" s="28">
        <f>'Problem 1'!F19</f>
        <v>67</v>
      </c>
      <c r="G7" s="30">
        <f>'Problem 1'!G19</f>
        <v>480</v>
      </c>
      <c r="H7" s="31" t="s">
        <v>53</v>
      </c>
      <c r="I7" s="31"/>
      <c r="J7"/>
      <c r="K7" s="7"/>
      <c r="L7" s="8" t="s">
        <v>7</v>
      </c>
      <c r="M7"/>
      <c r="N7" s="38"/>
      <c r="O7"/>
      <c r="P7"/>
      <c r="R7"/>
      <c r="S7"/>
      <c r="T7"/>
      <c r="U7"/>
      <c r="V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A8" s="14"/>
      <c r="B8" s="9"/>
      <c r="C8" s="6" t="s">
        <v>54</v>
      </c>
      <c r="D8"/>
      <c r="E8"/>
      <c r="F8" s="32">
        <f>SUM(F6:F7)</f>
        <v>487</v>
      </c>
      <c r="G8" s="32">
        <f>SUM(G6:G7)</f>
        <v>3480</v>
      </c>
      <c r="H8"/>
      <c r="I8"/>
      <c r="J8"/>
      <c r="K8" s="7"/>
      <c r="L8" s="8" t="s">
        <v>7</v>
      </c>
      <c r="M8" t="s">
        <v>104</v>
      </c>
      <c r="N8" s="38" t="s">
        <v>19</v>
      </c>
      <c r="O8" s="33">
        <f>(F14+F15+(G15-F15)*O5)/(F10+F11+(G11-F11)*O5)</f>
        <v>0.86408632240061989</v>
      </c>
      <c r="P8"/>
      <c r="Q8" s="53" t="s">
        <v>79</v>
      </c>
      <c r="R8" s="56" t="s">
        <v>105</v>
      </c>
      <c r="S8"/>
      <c r="T8"/>
      <c r="U8"/>
      <c r="V8" s="57" t="s">
        <v>106</v>
      </c>
      <c r="X8" s="7"/>
      <c r="Y8" s="7"/>
      <c r="Z8" s="7"/>
      <c r="AA8" s="7"/>
      <c r="AB8" s="8" t="s">
        <v>7</v>
      </c>
      <c r="AE8" s="18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19">
        <f>IF(AE8&gt;=I8,1,0)</f>
        <v>1</v>
      </c>
    </row>
    <row r="9" spans="1:37" ht="15" customHeight="1" x14ac:dyDescent="0.25">
      <c r="A9" s="9"/>
      <c r="H9"/>
      <c r="I9"/>
      <c r="J9"/>
      <c r="K9" s="7"/>
      <c r="L9" s="8" t="s">
        <v>7</v>
      </c>
      <c r="M9"/>
      <c r="N9" s="38"/>
      <c r="O9"/>
      <c r="P9"/>
      <c r="Q9"/>
      <c r="R9" s="38"/>
      <c r="S9"/>
      <c r="T9"/>
      <c r="U9"/>
      <c r="V9"/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6" t="s">
        <v>56</v>
      </c>
      <c r="D10"/>
      <c r="E10"/>
      <c r="F10" s="28">
        <f>'Problem 1'!F22</f>
        <v>248000</v>
      </c>
      <c r="G10" s="30">
        <f>'Problem 1'!G22</f>
        <v>1500000</v>
      </c>
      <c r="H10" s="31" t="s">
        <v>53</v>
      </c>
      <c r="I10" s="31"/>
      <c r="J10"/>
      <c r="K10" s="7"/>
      <c r="L10" s="8" t="s">
        <v>7</v>
      </c>
      <c r="M10"/>
      <c r="N10"/>
      <c r="O10"/>
      <c r="P10"/>
      <c r="Q10"/>
      <c r="R10"/>
      <c r="S10"/>
      <c r="T10"/>
      <c r="U10"/>
      <c r="V10"/>
      <c r="Y10" s="7"/>
      <c r="Z10" s="7"/>
      <c r="AA10" s="7"/>
      <c r="AB10" s="8" t="s">
        <v>7</v>
      </c>
      <c r="AC10" s="9"/>
    </row>
    <row r="11" spans="1:37" ht="15" customHeight="1" x14ac:dyDescent="0.25">
      <c r="A11" s="9"/>
      <c r="C11" s="6" t="s">
        <v>58</v>
      </c>
      <c r="D11"/>
      <c r="E11"/>
      <c r="F11" s="28">
        <f>'Problem 1'!F23</f>
        <v>67000</v>
      </c>
      <c r="G11" s="28">
        <f>'Problem 1'!G23</f>
        <v>413000</v>
      </c>
      <c r="H11"/>
      <c r="I11"/>
      <c r="J11"/>
      <c r="K11" s="7"/>
      <c r="L11" s="8" t="s">
        <v>7</v>
      </c>
      <c r="M11" s="5" t="s">
        <v>107</v>
      </c>
      <c r="N11"/>
      <c r="O11"/>
      <c r="P11"/>
      <c r="Q11"/>
      <c r="R11"/>
      <c r="S11"/>
      <c r="T11"/>
      <c r="U11"/>
      <c r="V11"/>
      <c r="Y11" s="7"/>
      <c r="Z11" s="7"/>
      <c r="AA11" s="7"/>
      <c r="AB11" s="8" t="s">
        <v>7</v>
      </c>
    </row>
    <row r="12" spans="1:37" ht="15" customHeight="1" x14ac:dyDescent="0.25">
      <c r="A12" s="9"/>
      <c r="B12" s="9"/>
      <c r="C12" s="6" t="s">
        <v>59</v>
      </c>
      <c r="D12"/>
      <c r="E12"/>
      <c r="F12" s="32">
        <f>SUM(F10:F11)</f>
        <v>315000</v>
      </c>
      <c r="G12" s="32">
        <f>SUM(G10:G11)</f>
        <v>1913000</v>
      </c>
      <c r="H12"/>
      <c r="I12"/>
      <c r="J12"/>
      <c r="K12" s="7"/>
      <c r="L12" s="8" t="s">
        <v>7</v>
      </c>
      <c r="M12"/>
      <c r="N12"/>
      <c r="O12"/>
      <c r="P12"/>
      <c r="Q12"/>
      <c r="R12"/>
      <c r="S12"/>
      <c r="T12"/>
      <c r="U12"/>
      <c r="V12"/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 s="9"/>
      <c r="C13"/>
      <c r="D13"/>
      <c r="E13"/>
      <c r="F13"/>
      <c r="G13"/>
      <c r="H13"/>
      <c r="I13"/>
      <c r="J13"/>
      <c r="K13" s="7"/>
      <c r="L13" s="8" t="s">
        <v>7</v>
      </c>
      <c r="P13" s="25" t="s">
        <v>46</v>
      </c>
      <c r="Q13" s="25" t="s">
        <v>47</v>
      </c>
      <c r="R13"/>
      <c r="S13"/>
      <c r="T13"/>
      <c r="U13"/>
      <c r="V13"/>
      <c r="W13" s="7"/>
      <c r="X13" s="7"/>
      <c r="Y13" s="7"/>
      <c r="Z13" s="7"/>
      <c r="AA13" s="7"/>
      <c r="AB13" s="8" t="s">
        <v>7</v>
      </c>
      <c r="AC13" s="20">
        <f ca="1">RANDBETWEEN(0,5)/100</f>
        <v>0.02</v>
      </c>
    </row>
    <row r="14" spans="1:37" ht="15" customHeight="1" x14ac:dyDescent="0.25">
      <c r="A14" s="9"/>
      <c r="B14" s="9"/>
      <c r="C14" s="6" t="s">
        <v>61</v>
      </c>
      <c r="D14"/>
      <c r="E14"/>
      <c r="F14" s="28">
        <f>'Problem 1'!F26</f>
        <v>151280</v>
      </c>
      <c r="G14" s="30">
        <f>'Problem 1'!G26</f>
        <v>1125000</v>
      </c>
      <c r="H14" s="31" t="s">
        <v>53</v>
      </c>
      <c r="I14" s="31"/>
      <c r="J14"/>
      <c r="K14" s="7"/>
      <c r="L14" s="8" t="s">
        <v>7</v>
      </c>
      <c r="M14" s="6" t="s">
        <v>50</v>
      </c>
      <c r="N14"/>
      <c r="O14"/>
      <c r="P14" s="28">
        <f>F6+F7</f>
        <v>487</v>
      </c>
      <c r="Q14" s="28">
        <f>G6+F7</f>
        <v>3067</v>
      </c>
      <c r="R14" s="29"/>
      <c r="T14"/>
      <c r="U14"/>
      <c r="V14"/>
      <c r="W14" s="7"/>
      <c r="X14" s="7"/>
      <c r="Y14" s="7"/>
      <c r="Z14" s="7"/>
      <c r="AA14" s="7"/>
      <c r="AB14" s="8" t="s">
        <v>7</v>
      </c>
      <c r="AC14" s="21">
        <f ca="1">RANDBETWEEN(5,10)/100</f>
        <v>0.1</v>
      </c>
    </row>
    <row r="15" spans="1:37" ht="15" customHeight="1" x14ac:dyDescent="0.25">
      <c r="C15" s="6" t="s">
        <v>63</v>
      </c>
      <c r="D15"/>
      <c r="E15"/>
      <c r="F15" s="28">
        <f>'Problem 1'!F27</f>
        <v>96480</v>
      </c>
      <c r="G15" s="28">
        <f>'Problem 1'!G27</f>
        <v>549290</v>
      </c>
      <c r="H15"/>
      <c r="I15"/>
      <c r="J15"/>
      <c r="K15" s="7"/>
      <c r="L15" s="8" t="s">
        <v>7</v>
      </c>
      <c r="M15" s="6" t="s">
        <v>52</v>
      </c>
      <c r="N15"/>
      <c r="O15"/>
      <c r="P15" s="28">
        <v>0</v>
      </c>
      <c r="Q15" s="30">
        <f>G7-F7</f>
        <v>413</v>
      </c>
      <c r="R15" s="31" t="s">
        <v>53</v>
      </c>
      <c r="S15" s="31"/>
      <c r="T15"/>
      <c r="U15"/>
      <c r="V15"/>
      <c r="W15" s="7"/>
      <c r="X15" s="7"/>
      <c r="Y15" s="7"/>
      <c r="Z15" s="7"/>
      <c r="AA15" s="7"/>
      <c r="AB15" s="8" t="s">
        <v>7</v>
      </c>
      <c r="AC15" s="21">
        <f ca="1">RANDBETWEEN(3,7)/100</f>
        <v>0.04</v>
      </c>
      <c r="AE15" s="6" t="s">
        <v>15</v>
      </c>
    </row>
    <row r="16" spans="1:37" ht="15" customHeight="1" x14ac:dyDescent="0.25">
      <c r="C16" s="6" t="s">
        <v>64</v>
      </c>
      <c r="D16"/>
      <c r="E16"/>
      <c r="F16" s="32">
        <f>SUM(F14:F15)</f>
        <v>247760</v>
      </c>
      <c r="G16" s="32">
        <f>SUM(G14:G15)</f>
        <v>1674290</v>
      </c>
      <c r="H16"/>
      <c r="I16"/>
      <c r="J16"/>
      <c r="K16" s="7"/>
      <c r="L16" s="8" t="s">
        <v>7</v>
      </c>
      <c r="M16" s="6" t="s">
        <v>54</v>
      </c>
      <c r="N16"/>
      <c r="O16"/>
      <c r="P16" s="32">
        <f>SUM(P14:P15)</f>
        <v>487</v>
      </c>
      <c r="Q16" s="32">
        <f>SUM(Q14:Q15)</f>
        <v>3480</v>
      </c>
      <c r="R16"/>
      <c r="S16"/>
      <c r="T16"/>
      <c r="U16"/>
      <c r="V16"/>
      <c r="W16" s="7"/>
      <c r="X16" s="7"/>
      <c r="Y16" s="7"/>
      <c r="Z16" s="7"/>
      <c r="AA16" s="7"/>
      <c r="AB16" s="8" t="s">
        <v>7</v>
      </c>
      <c r="AC16" s="22">
        <f ca="1">RANDBETWEEN(15,25)/-100</f>
        <v>-0.16</v>
      </c>
      <c r="AE16" s="18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19">
        <f>IF(AE16&gt;=I8,1,0)</f>
        <v>1</v>
      </c>
    </row>
    <row r="17" spans="3:37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8" t="s">
        <v>7</v>
      </c>
      <c r="R17"/>
      <c r="S17"/>
      <c r="T17"/>
      <c r="U17"/>
      <c r="V17"/>
      <c r="W17" s="7"/>
      <c r="X17" s="7"/>
      <c r="Y17" s="7"/>
      <c r="Z17" s="7"/>
      <c r="AA17" s="7"/>
      <c r="AB17" s="8" t="s">
        <v>7</v>
      </c>
      <c r="AC17" s="21">
        <f ca="1">RANDBETWEEN(3,7)/100</f>
        <v>0.06</v>
      </c>
    </row>
    <row r="18" spans="3:37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8" t="s">
        <v>7</v>
      </c>
      <c r="M18" s="6" t="s">
        <v>56</v>
      </c>
      <c r="N18"/>
      <c r="O18"/>
      <c r="P18" s="28">
        <f>F10+F11</f>
        <v>315000</v>
      </c>
      <c r="Q18" s="28">
        <f>G10+F11</f>
        <v>1567000</v>
      </c>
      <c r="R18" s="31" t="s">
        <v>53</v>
      </c>
      <c r="S18" s="31"/>
      <c r="T18"/>
      <c r="U18"/>
      <c r="V18"/>
      <c r="W18" s="7"/>
      <c r="X18" s="7"/>
      <c r="Y18" s="7"/>
      <c r="Z18" s="7"/>
      <c r="AA18" s="7"/>
      <c r="AB18" s="8" t="s">
        <v>7</v>
      </c>
      <c r="AC18" s="21">
        <f ca="1">RANDBETWEEN(5,10)/100</f>
        <v>0.06</v>
      </c>
    </row>
    <row r="19" spans="3:37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8" t="s">
        <v>7</v>
      </c>
      <c r="M19" s="6" t="s">
        <v>58</v>
      </c>
      <c r="N19"/>
      <c r="O19"/>
      <c r="P19" s="28">
        <v>0</v>
      </c>
      <c r="Q19" s="30">
        <f>G11-F11</f>
        <v>346000</v>
      </c>
      <c r="R19"/>
      <c r="S19"/>
      <c r="T19"/>
      <c r="U19"/>
      <c r="V19"/>
      <c r="W19" s="7"/>
      <c r="X19" s="7"/>
      <c r="Y19" s="7"/>
      <c r="Z19" s="7"/>
      <c r="AA19" s="7"/>
      <c r="AB19" s="8" t="s">
        <v>7</v>
      </c>
      <c r="AC19" s="23">
        <f ca="1">RANDBETWEEN(15,25)/-100</f>
        <v>-0.2</v>
      </c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8" t="s">
        <v>7</v>
      </c>
      <c r="M20" s="6" t="s">
        <v>59</v>
      </c>
      <c r="N20"/>
      <c r="O20"/>
      <c r="P20" s="32">
        <f>SUM(P18:P19)</f>
        <v>315000</v>
      </c>
      <c r="Q20" s="32">
        <f>SUM(Q18:Q19)</f>
        <v>1913000</v>
      </c>
      <c r="R20"/>
      <c r="S20"/>
      <c r="T20"/>
      <c r="U20"/>
      <c r="V20"/>
      <c r="W20" s="7"/>
      <c r="X20" s="7"/>
      <c r="Y20" s="7"/>
      <c r="Z20" s="7"/>
      <c r="AA20" s="7"/>
      <c r="AB20" s="8" t="s">
        <v>7</v>
      </c>
      <c r="AC20" s="21">
        <f ca="1">RANDBETWEEN(-5,5)/100</f>
        <v>-0.03</v>
      </c>
    </row>
    <row r="21" spans="3:37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8" t="s">
        <v>7</v>
      </c>
      <c r="M21"/>
      <c r="N21"/>
      <c r="O21"/>
      <c r="P21"/>
      <c r="Q21"/>
      <c r="R21"/>
      <c r="S21"/>
      <c r="T21"/>
      <c r="U21"/>
      <c r="V21"/>
      <c r="W21" s="7"/>
      <c r="X21" s="7"/>
      <c r="Y21" s="7"/>
      <c r="Z21" s="7"/>
      <c r="AA21" s="7"/>
      <c r="AB21" s="8" t="s">
        <v>7</v>
      </c>
      <c r="AC21" s="21">
        <f ca="1">RANDBETWEEN(5,10)/100</f>
        <v>0.1</v>
      </c>
    </row>
    <row r="22" spans="3:37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8" t="s">
        <v>7</v>
      </c>
      <c r="M22" s="6" t="s">
        <v>61</v>
      </c>
      <c r="N22"/>
      <c r="O22"/>
      <c r="P22" s="28">
        <f>F14+F15</f>
        <v>247760</v>
      </c>
      <c r="Q22" s="28">
        <f>G14+F15</f>
        <v>1221480</v>
      </c>
      <c r="R22" s="31" t="s">
        <v>53</v>
      </c>
      <c r="S22" s="31"/>
      <c r="T22"/>
      <c r="U22"/>
      <c r="V22"/>
      <c r="W22" s="7"/>
      <c r="X22" s="7"/>
      <c r="Y22" s="7"/>
      <c r="Z22" s="7"/>
      <c r="AA22" s="7"/>
      <c r="AB22" s="8" t="s">
        <v>7</v>
      </c>
      <c r="AC22" s="23">
        <f ca="1">RANDBETWEEN(15,25)/-100</f>
        <v>-0.18</v>
      </c>
    </row>
    <row r="23" spans="3:37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8" t="s">
        <v>7</v>
      </c>
      <c r="M23" s="6" t="s">
        <v>63</v>
      </c>
      <c r="N23"/>
      <c r="O23"/>
      <c r="P23" s="28">
        <v>0</v>
      </c>
      <c r="Q23" s="30">
        <f>G15-F15</f>
        <v>452810</v>
      </c>
      <c r="R23"/>
      <c r="S23"/>
      <c r="T23"/>
      <c r="U23"/>
      <c r="V23"/>
      <c r="W23" s="7"/>
      <c r="X23" s="7"/>
      <c r="Y23" s="7"/>
      <c r="Z23" s="7"/>
      <c r="AA23" s="7"/>
      <c r="AB23" s="8" t="s">
        <v>7</v>
      </c>
      <c r="AC23" s="21">
        <f ca="1">RANDBETWEEN(-5,5)/100</f>
        <v>0.04</v>
      </c>
      <c r="AE23" s="6" t="s">
        <v>15</v>
      </c>
    </row>
    <row r="24" spans="3:37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8" t="s">
        <v>7</v>
      </c>
      <c r="M24" s="6" t="s">
        <v>64</v>
      </c>
      <c r="N24"/>
      <c r="O24"/>
      <c r="P24" s="32">
        <f>SUM(P22:P23)</f>
        <v>247760</v>
      </c>
      <c r="Q24" s="32">
        <f>SUM(Q22:Q23)</f>
        <v>1674290</v>
      </c>
      <c r="R24"/>
      <c r="S24"/>
      <c r="T24"/>
      <c r="U24"/>
      <c r="V24"/>
      <c r="W24" s="7"/>
      <c r="X24" s="7"/>
      <c r="Y24" s="7"/>
      <c r="Z24" s="7"/>
      <c r="AA24" s="7"/>
      <c r="AB24" s="8" t="s">
        <v>7</v>
      </c>
      <c r="AC24" s="21">
        <f ca="1">RANDBETWEEN(5,10)/100</f>
        <v>0.05</v>
      </c>
      <c r="AE24" s="18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19">
        <f>IF(AE24&gt;=I8,1,0)</f>
        <v>1</v>
      </c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8" t="s">
        <v>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8" t="s">
        <v>7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8" t="s">
        <v>7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8" t="s">
        <v>7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8" t="s">
        <v>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18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19">
        <f>IF(AE32&gt;=I8,1,0)</f>
        <v>1</v>
      </c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W34" s="7"/>
      <c r="X34" s="7"/>
      <c r="Y34" s="7"/>
      <c r="AB34" s="8" t="s">
        <v>7</v>
      </c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8" t="s">
        <v>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B35" s="8" t="s">
        <v>7</v>
      </c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8" t="s">
        <v>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B36" s="8" t="s">
        <v>7</v>
      </c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8" t="s">
        <v>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B37" s="8" t="s">
        <v>7</v>
      </c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B38" s="8" t="s">
        <v>7</v>
      </c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B39" s="8" t="s">
        <v>7</v>
      </c>
    </row>
    <row r="40" spans="1:29" ht="15" customHeight="1" x14ac:dyDescent="0.25">
      <c r="L40" s="8" t="s">
        <v>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B40" s="8" t="s">
        <v>7</v>
      </c>
    </row>
    <row r="41" spans="1:29" ht="15" customHeight="1" x14ac:dyDescent="0.25">
      <c r="L41" s="8" t="s">
        <v>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B41" s="8" t="s">
        <v>7</v>
      </c>
    </row>
    <row r="42" spans="1:29" ht="15" customHeight="1" x14ac:dyDescent="0.25">
      <c r="L42" s="8" t="s">
        <v>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B42" s="8" t="s">
        <v>7</v>
      </c>
    </row>
    <row r="43" spans="1:29" ht="15" customHeight="1" x14ac:dyDescent="0.25">
      <c r="L43" s="8" t="s">
        <v>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B43" s="8" t="s">
        <v>7</v>
      </c>
    </row>
    <row r="44" spans="1:29" ht="15" customHeight="1" x14ac:dyDescent="0.25">
      <c r="L44" s="8" t="s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B44" s="8" t="s">
        <v>7</v>
      </c>
    </row>
    <row r="45" spans="1:29" ht="15" customHeight="1" x14ac:dyDescent="0.25">
      <c r="L45" s="8" t="s">
        <v>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B45" s="8" t="s">
        <v>7</v>
      </c>
    </row>
    <row r="46" spans="1:29" ht="15" customHeight="1" x14ac:dyDescent="0.25">
      <c r="L46" s="8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B46" s="8" t="s">
        <v>7</v>
      </c>
    </row>
    <row r="47" spans="1:29" ht="15" customHeight="1" x14ac:dyDescent="0.25">
      <c r="L47" s="8" t="s">
        <v>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B47" s="8" t="s">
        <v>7</v>
      </c>
    </row>
    <row r="48" spans="1:29" ht="15" customHeight="1" x14ac:dyDescent="0.25">
      <c r="L48" s="8" t="s">
        <v>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B48" s="8" t="s">
        <v>7</v>
      </c>
    </row>
    <row r="49" spans="12:28" ht="15" customHeight="1" x14ac:dyDescent="0.25">
      <c r="L49" s="8" t="s">
        <v>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B49" s="8" t="s">
        <v>7</v>
      </c>
    </row>
    <row r="50" spans="12:28" ht="15" customHeight="1" x14ac:dyDescent="0.25">
      <c r="L50" s="8" t="s">
        <v>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B50" s="8" t="s">
        <v>7</v>
      </c>
    </row>
    <row r="51" spans="12:28" ht="15" customHeight="1" x14ac:dyDescent="0.25">
      <c r="L51" s="8" t="s">
        <v>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B51" s="8" t="s">
        <v>7</v>
      </c>
    </row>
    <row r="52" spans="12:28" ht="15" customHeight="1" x14ac:dyDescent="0.25">
      <c r="L52" s="8" t="s">
        <v>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8" t="s">
        <v>7</v>
      </c>
    </row>
    <row r="53" spans="12:28" ht="15" customHeight="1" x14ac:dyDescent="0.25">
      <c r="L53" s="8" t="s">
        <v>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B53" s="8" t="s">
        <v>7</v>
      </c>
    </row>
    <row r="54" spans="12:28" ht="15" customHeight="1" x14ac:dyDescent="0.25">
      <c r="L54" s="8" t="s">
        <v>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B54" s="8" t="s">
        <v>7</v>
      </c>
    </row>
    <row r="55" spans="12:28" ht="15" customHeight="1" x14ac:dyDescent="0.25">
      <c r="L55" s="8" t="s">
        <v>7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B55" s="8" t="s">
        <v>7</v>
      </c>
    </row>
    <row r="56" spans="12:28" ht="15" customHeight="1" x14ac:dyDescent="0.25">
      <c r="L56" s="8" t="s">
        <v>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B56" s="8" t="s">
        <v>7</v>
      </c>
    </row>
    <row r="57" spans="12:28" ht="15" customHeight="1" x14ac:dyDescent="0.25">
      <c r="L57" s="8" t="s">
        <v>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B57" s="8" t="s">
        <v>7</v>
      </c>
    </row>
    <row r="58" spans="12:28" ht="15" customHeight="1" x14ac:dyDescent="0.25">
      <c r="L58" s="8" t="s">
        <v>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8" t="s">
        <v>7</v>
      </c>
    </row>
    <row r="59" spans="12:28" ht="15" customHeight="1" x14ac:dyDescent="0.25">
      <c r="L59" s="8" t="s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B59" s="8" t="s">
        <v>7</v>
      </c>
    </row>
    <row r="60" spans="12:28" x14ac:dyDescent="0.25">
      <c r="L60" s="8" t="s">
        <v>7</v>
      </c>
    </row>
  </sheetData>
  <conditionalFormatting sqref="R32:V32">
    <cfRule type="cellIs" dxfId="19" priority="3" operator="equal">
      <formula>"yes"</formula>
    </cfRule>
    <cfRule type="cellIs" dxfId="18" priority="5" stopIfTrue="1" operator="equal">
      <formula>"no"</formula>
    </cfRule>
  </conditionalFormatting>
  <conditionalFormatting sqref="S32:V32">
    <cfRule type="cellIs" dxfId="17" priority="4" operator="equal">
      <formula>"no"</formula>
    </cfRule>
  </conditionalFormatting>
  <conditionalFormatting sqref="R37">
    <cfRule type="cellIs" dxfId="16" priority="1" operator="equal">
      <formula>"is"</formula>
    </cfRule>
    <cfRule type="cellIs" dxfId="15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20</v>
      </c>
      <c r="D1" s="15"/>
      <c r="L1" s="16" t="s">
        <v>7</v>
      </c>
      <c r="M1" s="6" t="s">
        <v>65</v>
      </c>
      <c r="O1" s="33">
        <f>P10</f>
        <v>1.2290415806546742</v>
      </c>
      <c r="Q1"/>
      <c r="R1"/>
      <c r="S1"/>
      <c r="T1"/>
      <c r="W1" s="34" t="s">
        <v>66</v>
      </c>
      <c r="X1" s="35">
        <f ca="1">[1]FA.b!O1</f>
        <v>0.84476517754868263</v>
      </c>
      <c r="AB1" s="16" t="s">
        <v>7</v>
      </c>
    </row>
    <row r="2" spans="1:37" ht="15" customHeight="1" x14ac:dyDescent="0.25">
      <c r="A2" s="5" t="s">
        <v>4</v>
      </c>
      <c r="C2" s="24" t="s">
        <v>21</v>
      </c>
      <c r="L2" s="16" t="s">
        <v>7</v>
      </c>
      <c r="M2" s="36"/>
      <c r="N2" s="37" t="s">
        <v>67</v>
      </c>
      <c r="W2" s="34" t="s">
        <v>68</v>
      </c>
      <c r="X2" s="35">
        <f ca="1">[1]FA.c!O1</f>
        <v>0.98364336818932308</v>
      </c>
      <c r="AB2" s="16" t="s">
        <v>7</v>
      </c>
    </row>
    <row r="3" spans="1:37" ht="15" customHeight="1" x14ac:dyDescent="0.25">
      <c r="A3" s="5" t="s">
        <v>5</v>
      </c>
      <c r="C3" t="s">
        <v>22</v>
      </c>
      <c r="L3" s="16" t="s">
        <v>7</v>
      </c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/>
      <c r="N4"/>
      <c r="O4"/>
      <c r="P4"/>
      <c r="Q4"/>
      <c r="R4"/>
      <c r="S4"/>
      <c r="X4"/>
      <c r="AB4" s="8" t="s">
        <v>7</v>
      </c>
      <c r="AC4" s="9"/>
    </row>
    <row r="5" spans="1:37" ht="15" customHeight="1" x14ac:dyDescent="0.25">
      <c r="A5" s="5" t="s">
        <v>23</v>
      </c>
      <c r="C5" s="6" t="s">
        <v>24</v>
      </c>
      <c r="D5" s="6" t="s">
        <v>25</v>
      </c>
      <c r="H5" t="s">
        <v>26</v>
      </c>
      <c r="I5"/>
      <c r="J5"/>
      <c r="K5"/>
      <c r="L5" s="8" t="s">
        <v>7</v>
      </c>
      <c r="M5" t="s">
        <v>43</v>
      </c>
      <c r="N5"/>
      <c r="O5" s="38" t="s">
        <v>19</v>
      </c>
      <c r="P5" t="s">
        <v>69</v>
      </c>
      <c r="Q5"/>
      <c r="R5"/>
      <c r="S5" s="38" t="s">
        <v>19</v>
      </c>
      <c r="T5" s="39">
        <f>F18/G18</f>
        <v>0.16</v>
      </c>
      <c r="U5" s="38" t="s">
        <v>19</v>
      </c>
      <c r="V5" t="s">
        <v>70</v>
      </c>
      <c r="W5"/>
      <c r="X5"/>
      <c r="Y5" s="7"/>
      <c r="Z5" s="7"/>
      <c r="AA5" s="7"/>
      <c r="AB5" s="8" t="s">
        <v>7</v>
      </c>
      <c r="AC5" s="9"/>
    </row>
    <row r="6" spans="1:37" ht="15" customHeight="1" x14ac:dyDescent="0.25">
      <c r="C6" s="6" t="s">
        <v>27</v>
      </c>
      <c r="D6" s="6" t="s">
        <v>28</v>
      </c>
      <c r="H6" t="s">
        <v>29</v>
      </c>
      <c r="I6"/>
      <c r="J6"/>
      <c r="K6"/>
      <c r="L6" s="8" t="s">
        <v>7</v>
      </c>
      <c r="M6" s="15" t="s">
        <v>71</v>
      </c>
      <c r="N6"/>
      <c r="O6"/>
      <c r="P6"/>
      <c r="Q6"/>
      <c r="R6"/>
      <c r="S6"/>
      <c r="T6"/>
      <c r="U6"/>
      <c r="V6"/>
      <c r="W6"/>
      <c r="X6"/>
      <c r="Y6" s="7"/>
      <c r="Z6" s="7"/>
      <c r="AA6" s="7"/>
      <c r="AB6" s="8" t="s">
        <v>7</v>
      </c>
      <c r="AC6" s="9"/>
    </row>
    <row r="7" spans="1:37" ht="15" customHeight="1" x14ac:dyDescent="0.25">
      <c r="H7"/>
      <c r="I7"/>
      <c r="J7"/>
      <c r="K7"/>
      <c r="L7" s="8" t="s">
        <v>7</v>
      </c>
      <c r="M7" t="s">
        <v>72</v>
      </c>
      <c r="N7"/>
      <c r="O7"/>
      <c r="P7"/>
      <c r="Q7"/>
      <c r="R7"/>
      <c r="S7"/>
      <c r="T7"/>
      <c r="U7"/>
      <c r="V7"/>
      <c r="W7"/>
      <c r="X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C8" s="6" t="s">
        <v>30</v>
      </c>
      <c r="D8" s="6" t="s">
        <v>31</v>
      </c>
      <c r="H8" t="s">
        <v>32</v>
      </c>
      <c r="I8"/>
      <c r="J8"/>
      <c r="K8"/>
      <c r="L8" s="8" t="s">
        <v>7</v>
      </c>
      <c r="M8" s="15" t="s">
        <v>73</v>
      </c>
      <c r="N8"/>
      <c r="O8" s="38" t="s">
        <v>19</v>
      </c>
      <c r="P8" t="s">
        <v>74</v>
      </c>
      <c r="Q8"/>
      <c r="R8" s="38" t="s">
        <v>75</v>
      </c>
      <c r="S8" t="s">
        <v>76</v>
      </c>
      <c r="T8"/>
      <c r="U8"/>
      <c r="V8"/>
      <c r="W8"/>
      <c r="X8"/>
      <c r="Y8" s="7"/>
      <c r="Z8" s="7"/>
      <c r="AA8" s="7"/>
      <c r="AB8" s="8" t="s">
        <v>7</v>
      </c>
      <c r="AE8" s="18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19">
        <f>IF(AE8&gt;=I8,1,0)</f>
        <v>1</v>
      </c>
    </row>
    <row r="9" spans="1:37" ht="15" customHeight="1" x14ac:dyDescent="0.25">
      <c r="A9"/>
      <c r="B9"/>
      <c r="C9" s="6" t="s">
        <v>33</v>
      </c>
      <c r="D9" s="6" t="s">
        <v>34</v>
      </c>
      <c r="E9"/>
      <c r="F9"/>
      <c r="G9"/>
      <c r="H9" t="s">
        <v>35</v>
      </c>
      <c r="I9"/>
      <c r="J9"/>
      <c r="K9"/>
      <c r="L9" s="8" t="s">
        <v>7</v>
      </c>
      <c r="M9"/>
      <c r="N9"/>
      <c r="O9" s="38" t="s">
        <v>19</v>
      </c>
      <c r="P9" s="7">
        <f>(G27*T5)</f>
        <v>41676.800000000003</v>
      </c>
      <c r="Q9"/>
      <c r="R9" s="38" t="s">
        <v>75</v>
      </c>
      <c r="S9" s="7">
        <f>(G23*T5+F23*J17)</f>
        <v>33910</v>
      </c>
      <c r="T9"/>
      <c r="U9"/>
      <c r="V9"/>
      <c r="W9"/>
      <c r="X9"/>
      <c r="Y9" s="7"/>
      <c r="Z9" s="7"/>
      <c r="AA9" s="7"/>
      <c r="AB9" s="8" t="s">
        <v>7</v>
      </c>
    </row>
    <row r="10" spans="1:37" ht="15" customHeight="1" x14ac:dyDescent="0.25">
      <c r="A10"/>
      <c r="B10"/>
      <c r="C10"/>
      <c r="D10"/>
      <c r="E10"/>
      <c r="F10"/>
      <c r="G10"/>
      <c r="H10"/>
      <c r="I10"/>
      <c r="J10"/>
      <c r="K10"/>
      <c r="L10" s="8" t="s">
        <v>7</v>
      </c>
      <c r="M10"/>
      <c r="N10"/>
      <c r="O10" s="38" t="s">
        <v>19</v>
      </c>
      <c r="P10" s="33">
        <f>P9/S9</f>
        <v>1.2290415806546742</v>
      </c>
      <c r="Q10"/>
      <c r="R10"/>
      <c r="S10"/>
      <c r="T10"/>
      <c r="U10"/>
      <c r="V10"/>
      <c r="W10"/>
      <c r="X10"/>
      <c r="Y10" s="7"/>
      <c r="Z10" s="7"/>
      <c r="AA10" s="7"/>
      <c r="AB10" s="8" t="s">
        <v>7</v>
      </c>
      <c r="AC10" s="9"/>
    </row>
    <row r="11" spans="1:37" ht="15" customHeight="1" x14ac:dyDescent="0.25">
      <c r="A11"/>
      <c r="B11"/>
      <c r="C11" s="6" t="s">
        <v>36</v>
      </c>
      <c r="D11" s="6" t="s">
        <v>37</v>
      </c>
      <c r="E11"/>
      <c r="F11"/>
      <c r="G11"/>
      <c r="H11" t="s">
        <v>38</v>
      </c>
      <c r="I11"/>
      <c r="J11"/>
      <c r="K11"/>
      <c r="L11" s="8" t="s">
        <v>7</v>
      </c>
      <c r="O11" s="38" t="s">
        <v>19</v>
      </c>
      <c r="P11" s="6" t="s">
        <v>77</v>
      </c>
      <c r="R11" s="38" t="s">
        <v>75</v>
      </c>
      <c r="S11" s="6" t="s">
        <v>78</v>
      </c>
      <c r="V11"/>
      <c r="W11"/>
      <c r="X11"/>
      <c r="Y11" s="7"/>
      <c r="Z11" s="7"/>
      <c r="AA11" s="7"/>
      <c r="AB11" s="8" t="s">
        <v>7</v>
      </c>
    </row>
    <row r="12" spans="1:37" ht="15" customHeight="1" x14ac:dyDescent="0.25">
      <c r="A12"/>
      <c r="B12"/>
      <c r="C12" s="6" t="s">
        <v>39</v>
      </c>
      <c r="D12" s="6" t="s">
        <v>40</v>
      </c>
      <c r="E12"/>
      <c r="F12"/>
      <c r="G12"/>
      <c r="H12" t="s">
        <v>41</v>
      </c>
      <c r="I12"/>
      <c r="J12"/>
      <c r="K12"/>
      <c r="L12" s="8" t="s">
        <v>7</v>
      </c>
      <c r="U12"/>
      <c r="V12"/>
      <c r="W12"/>
      <c r="X12"/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/>
      <c r="B13"/>
      <c r="C13"/>
      <c r="D13"/>
      <c r="E13"/>
      <c r="F13"/>
      <c r="G13"/>
      <c r="H13"/>
      <c r="I13"/>
      <c r="J13"/>
      <c r="K13"/>
      <c r="L13" s="8" t="s">
        <v>7</v>
      </c>
      <c r="M13" s="40" t="s">
        <v>79</v>
      </c>
      <c r="N13" s="41" t="s">
        <v>80</v>
      </c>
      <c r="O13" s="41"/>
      <c r="P13" s="41"/>
      <c r="Q13" s="42" t="s">
        <v>81</v>
      </c>
      <c r="R13" s="41"/>
      <c r="S13" s="41"/>
      <c r="T13" s="43"/>
      <c r="U13"/>
      <c r="V13"/>
      <c r="W13"/>
      <c r="X13"/>
      <c r="Y13" s="7"/>
      <c r="Z13" s="7"/>
      <c r="AA13" s="7"/>
      <c r="AB13" s="8" t="s">
        <v>7</v>
      </c>
      <c r="AC13" s="20">
        <f ca="1">RANDBETWEEN(0,5)/100</f>
        <v>0.04</v>
      </c>
    </row>
    <row r="14" spans="1:37" ht="15" customHeight="1" x14ac:dyDescent="0.25">
      <c r="C14" s="6" t="s">
        <v>42</v>
      </c>
      <c r="D14" s="6" t="s">
        <v>43</v>
      </c>
      <c r="H14"/>
      <c r="I14"/>
      <c r="J14"/>
      <c r="K14"/>
      <c r="L14" s="8" t="s">
        <v>7</v>
      </c>
      <c r="M14" s="44"/>
      <c r="N14" s="45"/>
      <c r="O14" s="45"/>
      <c r="P14" s="45"/>
      <c r="Q14" s="45"/>
      <c r="R14" s="46"/>
      <c r="S14" s="46"/>
      <c r="T14" s="47"/>
      <c r="U14"/>
      <c r="V14"/>
      <c r="W14"/>
      <c r="X14"/>
      <c r="Y14" s="7"/>
      <c r="Z14" s="7"/>
      <c r="AA14" s="7"/>
      <c r="AB14" s="8" t="s">
        <v>7</v>
      </c>
      <c r="AC14" s="21">
        <f ca="1">RANDBETWEEN(5,10)/100</f>
        <v>0.06</v>
      </c>
    </row>
    <row r="15" spans="1:37" ht="15" customHeight="1" x14ac:dyDescent="0.25">
      <c r="C15" s="6" t="s">
        <v>44</v>
      </c>
      <c r="D15" s="6" t="s">
        <v>45</v>
      </c>
      <c r="H15"/>
      <c r="I15"/>
      <c r="J15"/>
      <c r="K15"/>
      <c r="L15" s="8" t="s">
        <v>7</v>
      </c>
      <c r="M15" s="44"/>
      <c r="N15" s="46" t="s">
        <v>82</v>
      </c>
      <c r="O15" s="46"/>
      <c r="P15" s="46"/>
      <c r="Q15" s="46"/>
      <c r="R15" s="46"/>
      <c r="S15" s="46"/>
      <c r="T15" s="47"/>
      <c r="U15"/>
      <c r="V15"/>
      <c r="W15"/>
      <c r="X15"/>
      <c r="Y15" s="7"/>
      <c r="Z15" s="7"/>
      <c r="AA15" s="7"/>
      <c r="AB15" s="8" t="s">
        <v>7</v>
      </c>
      <c r="AC15" s="21">
        <f ca="1">RANDBETWEEN(3,7)/100</f>
        <v>0.04</v>
      </c>
      <c r="AE15" s="6" t="s">
        <v>15</v>
      </c>
    </row>
    <row r="16" spans="1:37" ht="15" customHeight="1" x14ac:dyDescent="0.25">
      <c r="H16"/>
      <c r="I16"/>
      <c r="J16"/>
      <c r="K16"/>
      <c r="L16" s="8" t="s">
        <v>7</v>
      </c>
      <c r="M16" s="44"/>
      <c r="N16" s="46" t="s">
        <v>83</v>
      </c>
      <c r="O16" s="46"/>
      <c r="P16" s="46"/>
      <c r="Q16" s="46"/>
      <c r="R16" s="46"/>
      <c r="S16" s="46"/>
      <c r="T16" s="47"/>
      <c r="U16"/>
      <c r="V16"/>
      <c r="W16"/>
      <c r="X16"/>
      <c r="Y16" s="7"/>
      <c r="Z16" s="7"/>
      <c r="AA16" s="7"/>
      <c r="AB16" s="8" t="s">
        <v>7</v>
      </c>
      <c r="AC16" s="22">
        <f ca="1">RANDBETWEEN(15,25)/-100</f>
        <v>-0.15</v>
      </c>
      <c r="AE16" s="18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19">
        <f>IF(AE16&gt;=I8,1,0)</f>
        <v>1</v>
      </c>
    </row>
    <row r="17" spans="1:37" ht="15" customHeight="1" x14ac:dyDescent="0.25">
      <c r="F17" s="25" t="s">
        <v>46</v>
      </c>
      <c r="G17" s="25" t="s">
        <v>47</v>
      </c>
      <c r="H17"/>
      <c r="I17" s="26" t="s">
        <v>44</v>
      </c>
      <c r="J17" s="27">
        <v>0.25</v>
      </c>
      <c r="K17"/>
      <c r="L17" s="8" t="s">
        <v>7</v>
      </c>
      <c r="M17" s="48"/>
      <c r="N17" s="49" t="s">
        <v>84</v>
      </c>
      <c r="O17" s="49"/>
      <c r="P17" s="49"/>
      <c r="Q17" s="49"/>
      <c r="R17" s="49"/>
      <c r="S17" s="49"/>
      <c r="T17" s="50"/>
      <c r="U17"/>
      <c r="V17"/>
      <c r="W17"/>
      <c r="X17"/>
      <c r="Y17" s="7"/>
      <c r="Z17" s="7"/>
      <c r="AA17" s="7"/>
      <c r="AB17" s="8" t="s">
        <v>7</v>
      </c>
      <c r="AC17" s="21">
        <f ca="1">RANDBETWEEN(3,7)/100</f>
        <v>0.03</v>
      </c>
    </row>
    <row r="18" spans="1:37" ht="15" customHeight="1" x14ac:dyDescent="0.25">
      <c r="A18" s="5" t="s">
        <v>48</v>
      </c>
      <c r="B18" t="s">
        <v>49</v>
      </c>
      <c r="C18" s="6" t="s">
        <v>50</v>
      </c>
      <c r="D18"/>
      <c r="E18"/>
      <c r="F18" s="28">
        <v>160</v>
      </c>
      <c r="G18" s="28">
        <v>1000</v>
      </c>
      <c r="H18" s="29"/>
      <c r="K18"/>
      <c r="L18" s="8" t="s">
        <v>7</v>
      </c>
      <c r="M18"/>
      <c r="N18"/>
      <c r="O18"/>
      <c r="P18"/>
      <c r="Q18"/>
      <c r="R18"/>
      <c r="S18"/>
      <c r="T18"/>
      <c r="U18"/>
      <c r="V18"/>
      <c r="W18"/>
      <c r="X18"/>
      <c r="Y18" s="7"/>
      <c r="Z18" s="7"/>
      <c r="AA18" s="7"/>
      <c r="AB18" s="8" t="s">
        <v>7</v>
      </c>
      <c r="AC18" s="21">
        <f ca="1">RANDBETWEEN(5,10)/100</f>
        <v>0.09</v>
      </c>
    </row>
    <row r="19" spans="1:37" ht="15" customHeight="1" x14ac:dyDescent="0.25">
      <c r="A19"/>
      <c r="B19" t="s">
        <v>51</v>
      </c>
      <c r="C19" s="6" t="s">
        <v>52</v>
      </c>
      <c r="D19"/>
      <c r="E19"/>
      <c r="F19" s="28">
        <v>27</v>
      </c>
      <c r="G19" s="30">
        <v>180</v>
      </c>
      <c r="H19" s="31" t="s">
        <v>53</v>
      </c>
      <c r="I19" s="31"/>
      <c r="J19"/>
      <c r="K19"/>
      <c r="L19" s="8" t="s">
        <v>7</v>
      </c>
      <c r="M19"/>
      <c r="N19"/>
      <c r="O19"/>
      <c r="P19"/>
      <c r="Q19"/>
      <c r="R19"/>
      <c r="S19"/>
      <c r="T19"/>
      <c r="U19"/>
      <c r="V19"/>
      <c r="W19"/>
      <c r="X19"/>
      <c r="Y19" s="7"/>
      <c r="Z19" s="7"/>
      <c r="AA19" s="7"/>
      <c r="AB19" s="8" t="s">
        <v>7</v>
      </c>
      <c r="AC19" s="23">
        <f ca="1">RANDBETWEEN(15,25)/-100</f>
        <v>-0.19</v>
      </c>
    </row>
    <row r="20" spans="1:37" ht="15" customHeight="1" x14ac:dyDescent="0.25">
      <c r="A20"/>
      <c r="B20"/>
      <c r="C20" s="6" t="s">
        <v>54</v>
      </c>
      <c r="D20"/>
      <c r="E20"/>
      <c r="F20" s="32">
        <v>187</v>
      </c>
      <c r="G20" s="32">
        <v>1180</v>
      </c>
      <c r="H20"/>
      <c r="I20"/>
      <c r="J20"/>
      <c r="K20"/>
      <c r="L20" s="8" t="s">
        <v>7</v>
      </c>
      <c r="M20"/>
      <c r="N20"/>
      <c r="O20"/>
      <c r="P20"/>
      <c r="Q20"/>
      <c r="R20"/>
      <c r="S20"/>
      <c r="T20"/>
      <c r="U20"/>
      <c r="V20"/>
      <c r="W20"/>
      <c r="X20"/>
      <c r="Y20" s="7"/>
      <c r="Z20" s="7"/>
      <c r="AA20" s="7"/>
      <c r="AB20" s="8" t="s">
        <v>7</v>
      </c>
      <c r="AC20" s="21">
        <f ca="1">RANDBETWEEN(-5,5)/100</f>
        <v>-0.03</v>
      </c>
    </row>
    <row r="21" spans="1:37" ht="15" customHeight="1" x14ac:dyDescent="0.25">
      <c r="H21"/>
      <c r="I21"/>
      <c r="J21"/>
      <c r="K21"/>
      <c r="L21" s="8" t="s">
        <v>7</v>
      </c>
      <c r="M21"/>
      <c r="N21"/>
      <c r="O21"/>
      <c r="P21"/>
      <c r="Q21"/>
      <c r="R21"/>
      <c r="S21"/>
      <c r="T21"/>
      <c r="U21"/>
      <c r="V21"/>
      <c r="W21"/>
      <c r="X21"/>
      <c r="Y21" s="7"/>
      <c r="Z21" s="7"/>
      <c r="AA21" s="7"/>
      <c r="AB21" s="8" t="s">
        <v>7</v>
      </c>
      <c r="AC21" s="21">
        <f ca="1">RANDBETWEEN(5,10)/100</f>
        <v>0.08</v>
      </c>
    </row>
    <row r="22" spans="1:37" ht="15" customHeight="1" x14ac:dyDescent="0.25">
      <c r="A22"/>
      <c r="B22" t="s">
        <v>55</v>
      </c>
      <c r="C22" s="6" t="s">
        <v>56</v>
      </c>
      <c r="D22"/>
      <c r="E22"/>
      <c r="F22" s="28">
        <v>88000</v>
      </c>
      <c r="G22" s="30">
        <v>590000</v>
      </c>
      <c r="H22" s="31" t="s">
        <v>53</v>
      </c>
      <c r="I22" s="31"/>
      <c r="J22"/>
      <c r="K22"/>
      <c r="L22" s="8" t="s">
        <v>7</v>
      </c>
      <c r="M22"/>
      <c r="N22"/>
      <c r="O22"/>
      <c r="P22"/>
      <c r="Q22"/>
      <c r="R22"/>
      <c r="S22"/>
      <c r="T22"/>
      <c r="U22"/>
      <c r="V22"/>
      <c r="W22"/>
      <c r="X22"/>
      <c r="Y22" s="7"/>
      <c r="Z22" s="7"/>
      <c r="AA22" s="7"/>
      <c r="AB22" s="8" t="s">
        <v>7</v>
      </c>
      <c r="AC22" s="23">
        <f ca="1">RANDBETWEEN(15,25)/-100</f>
        <v>-0.21</v>
      </c>
    </row>
    <row r="23" spans="1:37" ht="15" customHeight="1" x14ac:dyDescent="0.25">
      <c r="A23"/>
      <c r="B23" t="s">
        <v>57</v>
      </c>
      <c r="C23" s="6" t="s">
        <v>58</v>
      </c>
      <c r="D23"/>
      <c r="E23"/>
      <c r="F23" s="28">
        <v>23000</v>
      </c>
      <c r="G23" s="28">
        <v>176000</v>
      </c>
      <c r="H23"/>
      <c r="I23"/>
      <c r="J23"/>
      <c r="L23" s="8" t="s">
        <v>7</v>
      </c>
      <c r="P23"/>
      <c r="Q23"/>
      <c r="R23"/>
      <c r="S23"/>
      <c r="T23"/>
      <c r="U23"/>
      <c r="V23"/>
      <c r="W23"/>
      <c r="X23"/>
      <c r="Y23" s="7"/>
      <c r="Z23" s="7"/>
      <c r="AA23" s="7"/>
      <c r="AB23" s="8" t="s">
        <v>7</v>
      </c>
      <c r="AC23" s="21">
        <f ca="1">RANDBETWEEN(-5,5)/100</f>
        <v>0.02</v>
      </c>
      <c r="AE23" s="6" t="s">
        <v>15</v>
      </c>
    </row>
    <row r="24" spans="1:37" ht="15" customHeight="1" x14ac:dyDescent="0.25">
      <c r="A24"/>
      <c r="B24"/>
      <c r="C24" s="6" t="s">
        <v>59</v>
      </c>
      <c r="D24"/>
      <c r="E24"/>
      <c r="F24" s="32">
        <v>111000</v>
      </c>
      <c r="G24" s="32">
        <v>766000</v>
      </c>
      <c r="H24"/>
      <c r="I24"/>
      <c r="J24"/>
      <c r="K24"/>
      <c r="L24" s="8" t="s">
        <v>7</v>
      </c>
      <c r="M24" s="51">
        <f>F18/G18</f>
        <v>0.16</v>
      </c>
      <c r="N24" t="s">
        <v>85</v>
      </c>
      <c r="P24"/>
      <c r="Q24"/>
      <c r="R24"/>
      <c r="S24"/>
      <c r="T24"/>
      <c r="U24"/>
      <c r="V24"/>
      <c r="W24"/>
      <c r="X24"/>
      <c r="Y24" s="7"/>
      <c r="Z24" s="7"/>
      <c r="AA24" s="7"/>
      <c r="AB24" s="8" t="s">
        <v>7</v>
      </c>
      <c r="AC24" s="21">
        <f ca="1">RANDBETWEEN(5,10)/100</f>
        <v>0.1</v>
      </c>
      <c r="AE24" s="18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19">
        <f>IF(AE24&gt;=I8,1,0)</f>
        <v>1</v>
      </c>
    </row>
    <row r="25" spans="1:37" ht="15" customHeight="1" x14ac:dyDescent="0.25">
      <c r="A25"/>
      <c r="B25"/>
      <c r="C25"/>
      <c r="D25"/>
      <c r="E25"/>
      <c r="F25"/>
      <c r="G25"/>
      <c r="H25"/>
      <c r="I25"/>
      <c r="J25"/>
      <c r="K25"/>
      <c r="L25" s="8" t="s">
        <v>7</v>
      </c>
      <c r="O25"/>
      <c r="P25"/>
      <c r="Q25"/>
      <c r="R25"/>
      <c r="S25"/>
      <c r="T25"/>
      <c r="U25"/>
      <c r="V25"/>
      <c r="W25"/>
      <c r="X25"/>
      <c r="Y25" s="7"/>
      <c r="Z25" s="7"/>
      <c r="AA25" s="7"/>
      <c r="AB25" s="8" t="s">
        <v>7</v>
      </c>
      <c r="AC25" s="9"/>
    </row>
    <row r="26" spans="1:37" ht="15" customHeight="1" x14ac:dyDescent="0.25">
      <c r="A26"/>
      <c r="B26" t="s">
        <v>60</v>
      </c>
      <c r="C26" s="6" t="s">
        <v>61</v>
      </c>
      <c r="D26"/>
      <c r="E26"/>
      <c r="F26" s="28">
        <v>58960</v>
      </c>
      <c r="G26" s="30">
        <v>383500</v>
      </c>
      <c r="H26" s="31" t="s">
        <v>53</v>
      </c>
      <c r="I26" s="31"/>
      <c r="J26"/>
      <c r="K26"/>
      <c r="L26" s="8" t="s">
        <v>7</v>
      </c>
      <c r="M26" s="51">
        <f>F26/F22</f>
        <v>0.67</v>
      </c>
      <c r="N26" t="s">
        <v>86</v>
      </c>
      <c r="O26"/>
      <c r="P26"/>
      <c r="Q26"/>
      <c r="R26"/>
      <c r="S26"/>
      <c r="T26"/>
      <c r="U26"/>
      <c r="V26"/>
      <c r="W26"/>
      <c r="X26"/>
      <c r="Y26" s="7"/>
      <c r="Z26" s="7"/>
      <c r="AA26" s="7"/>
      <c r="AB26" s="8" t="s">
        <v>7</v>
      </c>
      <c r="AC26" s="7"/>
    </row>
    <row r="27" spans="1:37" ht="15" customHeight="1" x14ac:dyDescent="0.25">
      <c r="A27"/>
      <c r="B27" t="s">
        <v>62</v>
      </c>
      <c r="C27" s="6" t="s">
        <v>63</v>
      </c>
      <c r="D27"/>
      <c r="E27"/>
      <c r="F27" s="28">
        <v>29440</v>
      </c>
      <c r="G27" s="28">
        <v>260480</v>
      </c>
      <c r="H27"/>
      <c r="I27"/>
      <c r="J27"/>
      <c r="L27" s="8" t="s">
        <v>7</v>
      </c>
      <c r="M27" s="51">
        <f>F27/F23</f>
        <v>1.28</v>
      </c>
      <c r="N27" t="s">
        <v>87</v>
      </c>
      <c r="O27"/>
      <c r="P27"/>
      <c r="Q27"/>
      <c r="R27"/>
      <c r="S27"/>
      <c r="T27"/>
      <c r="U27"/>
      <c r="V27"/>
      <c r="W27"/>
      <c r="X27"/>
      <c r="Y27" s="7"/>
      <c r="Z27" s="7"/>
      <c r="AA27" s="7"/>
      <c r="AB27" s="8" t="s">
        <v>7</v>
      </c>
      <c r="AC27" s="7"/>
    </row>
    <row r="28" spans="1:37" ht="15" customHeight="1" x14ac:dyDescent="0.25">
      <c r="A28"/>
      <c r="B28"/>
      <c r="C28" s="6" t="s">
        <v>64</v>
      </c>
      <c r="D28"/>
      <c r="E28"/>
      <c r="F28" s="32">
        <v>88400</v>
      </c>
      <c r="G28" s="32">
        <v>643980</v>
      </c>
      <c r="H28"/>
      <c r="I28"/>
      <c r="J28"/>
      <c r="K28"/>
      <c r="L28" s="8" t="s">
        <v>7</v>
      </c>
      <c r="M28" s="51">
        <f>G27/G23</f>
        <v>1.48</v>
      </c>
      <c r="N28" t="s">
        <v>88</v>
      </c>
      <c r="O28"/>
      <c r="P28"/>
      <c r="Q28"/>
      <c r="R28"/>
      <c r="S28"/>
      <c r="T28"/>
      <c r="U28"/>
      <c r="V28"/>
      <c r="W28"/>
      <c r="X28"/>
      <c r="Y28" s="7"/>
      <c r="Z28" s="7"/>
      <c r="AA28" s="7"/>
      <c r="AB28" s="8" t="s">
        <v>7</v>
      </c>
      <c r="AC28" s="7"/>
    </row>
    <row r="29" spans="1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8" t="s">
        <v>7</v>
      </c>
      <c r="W29" s="7"/>
      <c r="X29" s="7"/>
      <c r="Y29" s="7"/>
      <c r="Z29" s="7"/>
      <c r="AA29" s="7"/>
      <c r="AB29" s="8" t="s">
        <v>7</v>
      </c>
      <c r="AC29" s="7"/>
    </row>
    <row r="30" spans="1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1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1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18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19">
        <f>IF(AE32&gt;=I8,1,0)</f>
        <v>1</v>
      </c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W34" s="7"/>
      <c r="X34" s="7"/>
      <c r="Y34" s="7"/>
      <c r="AB34" s="8" t="s">
        <v>7</v>
      </c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8" t="s">
        <v>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B35" s="8" t="s">
        <v>7</v>
      </c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8" t="s">
        <v>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B36" s="8" t="s">
        <v>7</v>
      </c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8" t="s">
        <v>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B37" s="8" t="s">
        <v>7</v>
      </c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B38" s="8" t="s">
        <v>7</v>
      </c>
    </row>
    <row r="39" spans="1:29" ht="15" customHeight="1" x14ac:dyDescent="0.25">
      <c r="A39" s="9"/>
      <c r="B39" s="9"/>
      <c r="C39" s="7"/>
      <c r="D39" s="7"/>
      <c r="E39" s="7"/>
      <c r="F39" s="7"/>
      <c r="G39" s="7"/>
      <c r="H39" s="7"/>
      <c r="I39" s="7"/>
      <c r="J39" s="7"/>
      <c r="K39" s="7"/>
      <c r="L39" s="8" t="s">
        <v>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B39" s="8" t="s">
        <v>7</v>
      </c>
    </row>
    <row r="40" spans="1:29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8" t="s">
        <v>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B40" s="8" t="s">
        <v>7</v>
      </c>
    </row>
    <row r="41" spans="1:29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 s="8" t="s">
        <v>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B41" s="8" t="s">
        <v>7</v>
      </c>
    </row>
    <row r="42" spans="1:29" ht="15" customHeight="1" x14ac:dyDescent="0.25">
      <c r="C42" s="7"/>
      <c r="D42" s="7"/>
      <c r="E42" s="7"/>
      <c r="F42" s="7"/>
      <c r="G42" s="7"/>
      <c r="H42" s="7"/>
      <c r="I42" s="7"/>
      <c r="J42" s="7"/>
      <c r="K42" s="7"/>
      <c r="L42" s="8" t="s">
        <v>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B42" s="8" t="s">
        <v>7</v>
      </c>
    </row>
    <row r="43" spans="1:29" ht="15" customHeight="1" x14ac:dyDescent="0.25">
      <c r="C43" s="7"/>
      <c r="D43" s="7"/>
      <c r="E43" s="7"/>
      <c r="F43" s="7"/>
      <c r="G43" s="7"/>
      <c r="H43" s="7"/>
      <c r="I43" s="7"/>
      <c r="J43" s="7"/>
      <c r="K43" s="7"/>
      <c r="L43" s="8" t="s">
        <v>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B43" s="8" t="s">
        <v>7</v>
      </c>
    </row>
    <row r="44" spans="1:29" ht="15" customHeight="1" x14ac:dyDescent="0.25">
      <c r="C44" s="7"/>
      <c r="D44" s="7"/>
      <c r="E44" s="7"/>
      <c r="F44" s="7"/>
      <c r="G44" s="7"/>
      <c r="H44" s="7"/>
      <c r="I44" s="7"/>
      <c r="J44" s="7"/>
      <c r="K44" s="7"/>
      <c r="L44" s="8" t="s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B44" s="8" t="s">
        <v>7</v>
      </c>
    </row>
    <row r="45" spans="1:29" ht="15" customHeight="1" x14ac:dyDescent="0.25">
      <c r="L45" s="8" t="s">
        <v>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B45" s="8" t="s">
        <v>7</v>
      </c>
    </row>
    <row r="46" spans="1:29" ht="15" customHeight="1" x14ac:dyDescent="0.25">
      <c r="L46" s="8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B46" s="8" t="s">
        <v>7</v>
      </c>
    </row>
    <row r="47" spans="1:29" ht="15" customHeight="1" x14ac:dyDescent="0.25">
      <c r="L47" s="8" t="s">
        <v>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B47" s="8" t="s">
        <v>7</v>
      </c>
    </row>
    <row r="48" spans="1:29" ht="15" customHeight="1" x14ac:dyDescent="0.25">
      <c r="L48" s="8" t="s">
        <v>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B48" s="8" t="s">
        <v>7</v>
      </c>
    </row>
    <row r="49" spans="12:28" ht="15" customHeight="1" x14ac:dyDescent="0.25">
      <c r="L49" s="8" t="s">
        <v>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B49" s="8" t="s">
        <v>7</v>
      </c>
    </row>
    <row r="50" spans="12:28" ht="15" customHeight="1" x14ac:dyDescent="0.25">
      <c r="L50" s="8" t="s">
        <v>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B50" s="8" t="s">
        <v>7</v>
      </c>
    </row>
    <row r="51" spans="12:28" ht="15" customHeight="1" x14ac:dyDescent="0.25">
      <c r="L51" s="8" t="s">
        <v>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B51" s="8" t="s">
        <v>7</v>
      </c>
    </row>
    <row r="52" spans="12:28" ht="15" customHeight="1" x14ac:dyDescent="0.25">
      <c r="L52" s="8" t="s">
        <v>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8" t="s">
        <v>7</v>
      </c>
    </row>
    <row r="53" spans="12:28" ht="15" customHeight="1" x14ac:dyDescent="0.25">
      <c r="L53" s="8" t="s">
        <v>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B53" s="8" t="s">
        <v>7</v>
      </c>
    </row>
    <row r="54" spans="12:28" ht="15" customHeight="1" x14ac:dyDescent="0.25">
      <c r="L54" s="8" t="s">
        <v>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B54" s="8" t="s">
        <v>7</v>
      </c>
    </row>
    <row r="55" spans="12:28" ht="15" customHeight="1" x14ac:dyDescent="0.25">
      <c r="L55" s="8" t="s">
        <v>7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B55" s="8" t="s">
        <v>7</v>
      </c>
    </row>
    <row r="56" spans="12:28" ht="15" customHeight="1" x14ac:dyDescent="0.25">
      <c r="L56" s="8" t="s">
        <v>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B56" s="8" t="s">
        <v>7</v>
      </c>
    </row>
    <row r="57" spans="12:28" ht="15" customHeight="1" x14ac:dyDescent="0.25">
      <c r="L57" s="8" t="s">
        <v>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B57" s="8" t="s">
        <v>7</v>
      </c>
    </row>
    <row r="58" spans="12:28" ht="15" customHeight="1" x14ac:dyDescent="0.25">
      <c r="L58" s="8" t="s">
        <v>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8" t="s">
        <v>7</v>
      </c>
    </row>
    <row r="59" spans="12:28" ht="15" customHeight="1" x14ac:dyDescent="0.25">
      <c r="L59" s="8" t="s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B59" s="8" t="s">
        <v>7</v>
      </c>
    </row>
    <row r="60" spans="12:28" x14ac:dyDescent="0.25">
      <c r="L60" s="8" t="s">
        <v>7</v>
      </c>
    </row>
  </sheetData>
  <conditionalFormatting sqref="R32:V32">
    <cfRule type="cellIs" dxfId="14" priority="3" operator="equal">
      <formula>"yes"</formula>
    </cfRule>
    <cfRule type="cellIs" dxfId="13" priority="5" stopIfTrue="1" operator="equal">
      <formula>"no"</formula>
    </cfRule>
  </conditionalFormatting>
  <conditionalFormatting sqref="S32:V32">
    <cfRule type="cellIs" dxfId="12" priority="4" operator="equal">
      <formula>"no"</formula>
    </cfRule>
  </conditionalFormatting>
  <conditionalFormatting sqref="R37">
    <cfRule type="cellIs" dxfId="11" priority="1" operator="equal">
      <formula>"is"</formula>
    </cfRule>
    <cfRule type="cellIs" dxfId="10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20</v>
      </c>
      <c r="D1" s="15"/>
      <c r="L1" s="16" t="s">
        <v>7</v>
      </c>
      <c r="M1" s="6" t="s">
        <v>93</v>
      </c>
      <c r="N1" s="38"/>
      <c r="O1" s="33">
        <f>O8</f>
        <v>0.82550077926339105</v>
      </c>
      <c r="Q1"/>
      <c r="R1"/>
      <c r="S1"/>
      <c r="T1"/>
      <c r="AB1" s="16" t="s">
        <v>7</v>
      </c>
    </row>
    <row r="2" spans="1:37" ht="15" customHeight="1" x14ac:dyDescent="0.25">
      <c r="A2" s="5" t="s">
        <v>4</v>
      </c>
      <c r="C2" s="24" t="s">
        <v>89</v>
      </c>
      <c r="L2" s="16" t="s">
        <v>7</v>
      </c>
      <c r="M2" s="36"/>
      <c r="N2" s="37" t="s">
        <v>94</v>
      </c>
      <c r="AB2" s="16" t="s">
        <v>7</v>
      </c>
    </row>
    <row r="3" spans="1:37" ht="15" customHeight="1" x14ac:dyDescent="0.25">
      <c r="A3" s="5" t="s">
        <v>5</v>
      </c>
      <c r="C3" t="s">
        <v>90</v>
      </c>
      <c r="L3" s="16" t="s">
        <v>7</v>
      </c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/>
      <c r="N4"/>
      <c r="O4"/>
      <c r="P4"/>
      <c r="Q4"/>
      <c r="R4"/>
      <c r="S4"/>
      <c r="AB4" s="8" t="s">
        <v>7</v>
      </c>
      <c r="AC4" s="9"/>
    </row>
    <row r="5" spans="1:37" ht="15" customHeight="1" x14ac:dyDescent="0.25">
      <c r="A5" s="14"/>
      <c r="F5" s="25" t="s">
        <v>46</v>
      </c>
      <c r="G5" s="25" t="s">
        <v>47</v>
      </c>
      <c r="H5"/>
      <c r="I5" s="26" t="s">
        <v>44</v>
      </c>
      <c r="J5" s="27">
        <f>'Problem 4'!J17</f>
        <v>0.25</v>
      </c>
      <c r="K5" s="7"/>
      <c r="L5" s="8" t="s">
        <v>7</v>
      </c>
      <c r="M5" t="s">
        <v>95</v>
      </c>
      <c r="N5" s="38" t="s">
        <v>19</v>
      </c>
      <c r="O5" t="s">
        <v>96</v>
      </c>
      <c r="P5"/>
      <c r="R5" s="38" t="s">
        <v>75</v>
      </c>
      <c r="S5" t="s">
        <v>97</v>
      </c>
      <c r="T5"/>
      <c r="U5"/>
      <c r="V5"/>
      <c r="Y5" s="7"/>
      <c r="Z5" s="7"/>
      <c r="AA5" s="7"/>
      <c r="AB5" s="8" t="s">
        <v>7</v>
      </c>
      <c r="AC5" s="9"/>
    </row>
    <row r="6" spans="1:37" ht="15" customHeight="1" x14ac:dyDescent="0.25">
      <c r="A6" s="14" t="s">
        <v>6</v>
      </c>
      <c r="C6" s="6" t="s">
        <v>50</v>
      </c>
      <c r="D6"/>
      <c r="E6"/>
      <c r="F6" s="28">
        <f>'Problem 4'!F18</f>
        <v>160</v>
      </c>
      <c r="G6" s="28">
        <f>'Problem 4'!G18</f>
        <v>1000</v>
      </c>
      <c r="H6" s="29"/>
      <c r="K6" s="7"/>
      <c r="L6" s="8" t="s">
        <v>7</v>
      </c>
      <c r="M6"/>
      <c r="N6" s="38" t="s">
        <v>19</v>
      </c>
      <c r="O6" t="s">
        <v>98</v>
      </c>
      <c r="P6"/>
      <c r="Q6"/>
      <c r="R6" s="38" t="s">
        <v>75</v>
      </c>
      <c r="S6" t="s">
        <v>99</v>
      </c>
      <c r="T6"/>
      <c r="U6"/>
      <c r="V6"/>
      <c r="Y6" s="7"/>
      <c r="Z6" s="7"/>
      <c r="AA6" s="7"/>
      <c r="AB6" s="8" t="s">
        <v>7</v>
      </c>
      <c r="AC6" s="9"/>
    </row>
    <row r="7" spans="1:37" ht="15" customHeight="1" x14ac:dyDescent="0.25">
      <c r="C7" s="6" t="s">
        <v>52</v>
      </c>
      <c r="D7"/>
      <c r="E7"/>
      <c r="F7" s="28">
        <f>'Problem 4'!F19</f>
        <v>27</v>
      </c>
      <c r="G7" s="30">
        <f>'Problem 4'!G19</f>
        <v>180</v>
      </c>
      <c r="H7" s="31" t="s">
        <v>53</v>
      </c>
      <c r="I7" s="31"/>
      <c r="J7"/>
      <c r="K7" s="7"/>
      <c r="L7" s="8" t="s">
        <v>7</v>
      </c>
      <c r="M7"/>
      <c r="N7" s="38" t="s">
        <v>19</v>
      </c>
      <c r="O7" s="9">
        <f>F14+'Problem 4'!P9</f>
        <v>100636.8</v>
      </c>
      <c r="P7"/>
      <c r="R7" s="38" t="s">
        <v>75</v>
      </c>
      <c r="S7" s="9">
        <f>F10+'Problem 4'!S9</f>
        <v>121910</v>
      </c>
      <c r="T7"/>
      <c r="U7"/>
      <c r="V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A8" s="14"/>
      <c r="B8" s="9"/>
      <c r="C8" s="6" t="s">
        <v>54</v>
      </c>
      <c r="D8"/>
      <c r="E8"/>
      <c r="F8" s="32">
        <f>SUM(F6:F7)</f>
        <v>187</v>
      </c>
      <c r="G8" s="32">
        <f>SUM(G6:G7)</f>
        <v>1180</v>
      </c>
      <c r="H8"/>
      <c r="I8"/>
      <c r="J8"/>
      <c r="K8" s="7"/>
      <c r="L8" s="8" t="s">
        <v>7</v>
      </c>
      <c r="M8"/>
      <c r="N8" s="38" t="s">
        <v>19</v>
      </c>
      <c r="O8" s="33">
        <f>O7/S7</f>
        <v>0.82550077926339105</v>
      </c>
      <c r="P8"/>
      <c r="R8"/>
      <c r="S8"/>
      <c r="T8"/>
      <c r="U8"/>
      <c r="V8"/>
      <c r="X8" s="7"/>
      <c r="Y8" s="7"/>
      <c r="Z8" s="7"/>
      <c r="AA8" s="7"/>
      <c r="AB8" s="8" t="s">
        <v>7</v>
      </c>
      <c r="AE8" s="18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19">
        <f>IF(AE8&gt;=I8,1,0)</f>
        <v>1</v>
      </c>
    </row>
    <row r="9" spans="1:37" ht="15" customHeight="1" x14ac:dyDescent="0.25">
      <c r="A9" s="9"/>
      <c r="H9"/>
      <c r="I9"/>
      <c r="J9"/>
      <c r="K9" s="7"/>
      <c r="L9" s="8" t="s">
        <v>7</v>
      </c>
      <c r="M9" s="7"/>
      <c r="N9" s="7"/>
      <c r="O9" s="7"/>
      <c r="P9" s="7"/>
      <c r="Q9" s="7"/>
      <c r="R9" s="7"/>
      <c r="S9" s="7"/>
      <c r="T9" s="7"/>
      <c r="U9" s="7"/>
      <c r="V9" s="7"/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6" t="s">
        <v>56</v>
      </c>
      <c r="D10"/>
      <c r="E10"/>
      <c r="F10" s="28">
        <f>'Problem 4'!F22</f>
        <v>88000</v>
      </c>
      <c r="G10" s="30">
        <f>'Problem 4'!G22</f>
        <v>590000</v>
      </c>
      <c r="H10" s="31" t="s">
        <v>53</v>
      </c>
      <c r="I10" s="31"/>
      <c r="J10"/>
      <c r="K10" s="7"/>
      <c r="L10" s="8" t="s">
        <v>7</v>
      </c>
      <c r="M10" s="7"/>
      <c r="N10" s="7"/>
      <c r="O10" s="7"/>
      <c r="P10" s="7"/>
      <c r="Q10" s="7"/>
      <c r="R10" s="7"/>
      <c r="S10" s="7"/>
      <c r="T10" s="7"/>
      <c r="U10" s="7"/>
      <c r="V10" s="7"/>
      <c r="Y10" s="7"/>
      <c r="Z10" s="7"/>
      <c r="AA10" s="7"/>
      <c r="AB10" s="8" t="s">
        <v>7</v>
      </c>
      <c r="AC10" s="9"/>
    </row>
    <row r="11" spans="1:37" ht="15" customHeight="1" x14ac:dyDescent="0.25">
      <c r="A11" s="9"/>
      <c r="C11" s="6" t="s">
        <v>58</v>
      </c>
      <c r="D11"/>
      <c r="E11"/>
      <c r="F11" s="28">
        <f>'Problem 4'!F23</f>
        <v>23000</v>
      </c>
      <c r="G11" s="28">
        <f>'Problem 4'!G23</f>
        <v>176000</v>
      </c>
      <c r="H11"/>
      <c r="I11"/>
      <c r="J11"/>
      <c r="K11" s="7"/>
      <c r="L11" s="8" t="s">
        <v>7</v>
      </c>
      <c r="M11" s="7"/>
      <c r="N11" s="7"/>
      <c r="O11" s="7"/>
      <c r="P11" s="7"/>
      <c r="Q11" s="7"/>
      <c r="R11" s="7"/>
      <c r="S11" s="7"/>
      <c r="T11" s="7"/>
      <c r="U11" s="7"/>
      <c r="V11" s="7"/>
      <c r="Y11" s="7"/>
      <c r="Z11" s="7"/>
      <c r="AA11" s="7"/>
      <c r="AB11" s="8" t="s">
        <v>7</v>
      </c>
    </row>
    <row r="12" spans="1:37" ht="15" customHeight="1" x14ac:dyDescent="0.25">
      <c r="A12" s="9"/>
      <c r="B12" s="9"/>
      <c r="C12" s="6" t="s">
        <v>59</v>
      </c>
      <c r="D12"/>
      <c r="E12"/>
      <c r="F12" s="32">
        <f>SUM(F10:F11)</f>
        <v>111000</v>
      </c>
      <c r="G12" s="32">
        <f>SUM(G10:G11)</f>
        <v>766000</v>
      </c>
      <c r="H12"/>
      <c r="I12"/>
      <c r="J12"/>
      <c r="K12" s="7"/>
      <c r="L12" s="8" t="s">
        <v>7</v>
      </c>
      <c r="M12" s="7"/>
      <c r="N12" s="7"/>
      <c r="O12" s="7"/>
      <c r="P12" s="7"/>
      <c r="Q12" s="7"/>
      <c r="R12" s="7"/>
      <c r="S12" s="7"/>
      <c r="T12" s="7"/>
      <c r="U12" s="7"/>
      <c r="V12" s="7"/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 s="9"/>
      <c r="C13"/>
      <c r="D13"/>
      <c r="E13"/>
      <c r="F13"/>
      <c r="G13"/>
      <c r="H13"/>
      <c r="I13"/>
      <c r="J13"/>
      <c r="K13" s="7"/>
      <c r="L13" s="8" t="s">
        <v>7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20">
        <f ca="1">RANDBETWEEN(0,5)/100</f>
        <v>0.01</v>
      </c>
    </row>
    <row r="14" spans="1:37" ht="15" customHeight="1" x14ac:dyDescent="0.25">
      <c r="A14" s="9"/>
      <c r="B14" s="9"/>
      <c r="C14" s="6" t="s">
        <v>61</v>
      </c>
      <c r="D14"/>
      <c r="E14"/>
      <c r="F14" s="28">
        <f>'Problem 4'!F26</f>
        <v>58960</v>
      </c>
      <c r="G14" s="30">
        <f>'Problem 4'!G26</f>
        <v>383500</v>
      </c>
      <c r="H14" s="31" t="s">
        <v>53</v>
      </c>
      <c r="I14" s="31"/>
      <c r="J14"/>
      <c r="K14" s="7"/>
      <c r="L14" s="8" t="s">
        <v>7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21">
        <f ca="1">RANDBETWEEN(5,10)/100</f>
        <v>0.06</v>
      </c>
    </row>
    <row r="15" spans="1:37" ht="15" customHeight="1" x14ac:dyDescent="0.25">
      <c r="C15" s="6" t="s">
        <v>63</v>
      </c>
      <c r="D15"/>
      <c r="E15"/>
      <c r="F15" s="28">
        <f>'Problem 4'!F27</f>
        <v>29440</v>
      </c>
      <c r="G15" s="28">
        <f>'Problem 4'!G27</f>
        <v>260480</v>
      </c>
      <c r="H15"/>
      <c r="I15"/>
      <c r="J15"/>
      <c r="K15" s="7"/>
      <c r="L15" s="8" t="s">
        <v>7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21">
        <f ca="1">RANDBETWEEN(3,7)/100</f>
        <v>0.03</v>
      </c>
      <c r="AE15" s="6" t="s">
        <v>15</v>
      </c>
    </row>
    <row r="16" spans="1:37" ht="15" customHeight="1" x14ac:dyDescent="0.25">
      <c r="C16" s="6" t="s">
        <v>64</v>
      </c>
      <c r="D16"/>
      <c r="E16"/>
      <c r="F16" s="32">
        <f>SUM(F14:F15)</f>
        <v>88400</v>
      </c>
      <c r="G16" s="32">
        <f>SUM(G14:G15)</f>
        <v>643980</v>
      </c>
      <c r="H16"/>
      <c r="I16"/>
      <c r="J16"/>
      <c r="K16" s="7"/>
      <c r="L16" s="8" t="s">
        <v>7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22">
        <f ca="1">RANDBETWEEN(15,25)/-100</f>
        <v>-0.21</v>
      </c>
      <c r="AE16" s="18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19">
        <f>IF(AE16&gt;=I8,1,0)</f>
        <v>1</v>
      </c>
    </row>
    <row r="17" spans="3:37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8" t="s">
        <v>7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21">
        <f ca="1">RANDBETWEEN(3,7)/100</f>
        <v>0.03</v>
      </c>
    </row>
    <row r="18" spans="3:37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8" t="s">
        <v>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21">
        <f ca="1">RANDBETWEEN(5,10)/100</f>
        <v>7.0000000000000007E-2</v>
      </c>
    </row>
    <row r="19" spans="3:37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8" t="s">
        <v>7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23">
        <f ca="1">RANDBETWEEN(15,25)/-100</f>
        <v>-0.22</v>
      </c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8" t="s">
        <v>7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21">
        <f ca="1">RANDBETWEEN(-5,5)/100</f>
        <v>0.05</v>
      </c>
    </row>
    <row r="21" spans="3:37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8" t="s">
        <v>7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21">
        <f ca="1">RANDBETWEEN(5,10)/100</f>
        <v>0.08</v>
      </c>
    </row>
    <row r="22" spans="3:37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8" t="s">
        <v>7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23">
        <f ca="1">RANDBETWEEN(15,25)/-100</f>
        <v>-0.25</v>
      </c>
    </row>
    <row r="23" spans="3:37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8" t="s">
        <v>7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  <c r="AC23" s="21">
        <f ca="1">RANDBETWEEN(-5,5)/100</f>
        <v>-0.02</v>
      </c>
      <c r="AE23" s="6" t="s">
        <v>15</v>
      </c>
    </row>
    <row r="24" spans="3:37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8" t="s">
        <v>7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  <c r="AC24" s="21">
        <f ca="1">RANDBETWEEN(5,10)/100</f>
        <v>0.05</v>
      </c>
      <c r="AE24" s="18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19">
        <f>IF(AE24&gt;=I8,1,0)</f>
        <v>1</v>
      </c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8" t="s">
        <v>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8" t="s">
        <v>7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8" t="s">
        <v>7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8" t="s">
        <v>7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8" t="s">
        <v>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18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19">
        <f>IF(AE32&gt;=I8,1,0)</f>
        <v>1</v>
      </c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W34" s="7"/>
      <c r="X34" s="7"/>
      <c r="Y34" s="7"/>
      <c r="AB34" s="8" t="s">
        <v>7</v>
      </c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8" t="s">
        <v>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B35" s="8" t="s">
        <v>7</v>
      </c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8" t="s">
        <v>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B36" s="8" t="s">
        <v>7</v>
      </c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8" t="s">
        <v>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B37" s="8" t="s">
        <v>7</v>
      </c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B38" s="8" t="s">
        <v>7</v>
      </c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B39" s="8" t="s">
        <v>7</v>
      </c>
    </row>
    <row r="40" spans="1:29" ht="15" customHeight="1" x14ac:dyDescent="0.25">
      <c r="L40" s="8" t="s">
        <v>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B40" s="8" t="s">
        <v>7</v>
      </c>
    </row>
    <row r="41" spans="1:29" ht="15" customHeight="1" x14ac:dyDescent="0.25">
      <c r="L41" s="8" t="s">
        <v>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B41" s="8" t="s">
        <v>7</v>
      </c>
    </row>
    <row r="42" spans="1:29" ht="15" customHeight="1" x14ac:dyDescent="0.25">
      <c r="L42" s="8" t="s">
        <v>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B42" s="8" t="s">
        <v>7</v>
      </c>
    </row>
    <row r="43" spans="1:29" ht="15" customHeight="1" x14ac:dyDescent="0.25">
      <c r="L43" s="8" t="s">
        <v>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B43" s="8" t="s">
        <v>7</v>
      </c>
    </row>
    <row r="44" spans="1:29" ht="15" customHeight="1" x14ac:dyDescent="0.25">
      <c r="L44" s="8" t="s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B44" s="8" t="s">
        <v>7</v>
      </c>
    </row>
    <row r="45" spans="1:29" ht="15" customHeight="1" x14ac:dyDescent="0.25">
      <c r="L45" s="8" t="s">
        <v>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B45" s="8" t="s">
        <v>7</v>
      </c>
    </row>
    <row r="46" spans="1:29" ht="15" customHeight="1" x14ac:dyDescent="0.25">
      <c r="L46" s="8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B46" s="8" t="s">
        <v>7</v>
      </c>
    </row>
    <row r="47" spans="1:29" ht="15" customHeight="1" x14ac:dyDescent="0.25">
      <c r="L47" s="8" t="s">
        <v>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B47" s="8" t="s">
        <v>7</v>
      </c>
    </row>
    <row r="48" spans="1:29" ht="15" customHeight="1" x14ac:dyDescent="0.25">
      <c r="L48" s="8" t="s">
        <v>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B48" s="8" t="s">
        <v>7</v>
      </c>
    </row>
    <row r="49" spans="12:28" ht="15" customHeight="1" x14ac:dyDescent="0.25">
      <c r="L49" s="8" t="s">
        <v>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B49" s="8" t="s">
        <v>7</v>
      </c>
    </row>
    <row r="50" spans="12:28" ht="15" customHeight="1" x14ac:dyDescent="0.25">
      <c r="L50" s="8" t="s">
        <v>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B50" s="8" t="s">
        <v>7</v>
      </c>
    </row>
    <row r="51" spans="12:28" ht="15" customHeight="1" x14ac:dyDescent="0.25">
      <c r="L51" s="8" t="s">
        <v>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B51" s="8" t="s">
        <v>7</v>
      </c>
    </row>
    <row r="52" spans="12:28" ht="15" customHeight="1" x14ac:dyDescent="0.25">
      <c r="L52" s="8" t="s">
        <v>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8" t="s">
        <v>7</v>
      </c>
    </row>
    <row r="53" spans="12:28" ht="15" customHeight="1" x14ac:dyDescent="0.25">
      <c r="L53" s="8" t="s">
        <v>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B53" s="8" t="s">
        <v>7</v>
      </c>
    </row>
    <row r="54" spans="12:28" ht="15" customHeight="1" x14ac:dyDescent="0.25">
      <c r="L54" s="8" t="s">
        <v>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B54" s="8" t="s">
        <v>7</v>
      </c>
    </row>
    <row r="55" spans="12:28" ht="15" customHeight="1" x14ac:dyDescent="0.25">
      <c r="L55" s="8" t="s">
        <v>7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B55" s="8" t="s">
        <v>7</v>
      </c>
    </row>
    <row r="56" spans="12:28" ht="15" customHeight="1" x14ac:dyDescent="0.25">
      <c r="L56" s="8" t="s">
        <v>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B56" s="8" t="s">
        <v>7</v>
      </c>
    </row>
    <row r="57" spans="12:28" ht="15" customHeight="1" x14ac:dyDescent="0.25">
      <c r="L57" s="8" t="s">
        <v>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B57" s="8" t="s">
        <v>7</v>
      </c>
    </row>
    <row r="58" spans="12:28" ht="15" customHeight="1" x14ac:dyDescent="0.25">
      <c r="L58" s="8" t="s">
        <v>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8" t="s">
        <v>7</v>
      </c>
    </row>
    <row r="59" spans="12:28" ht="15" customHeight="1" x14ac:dyDescent="0.25">
      <c r="L59" s="8" t="s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B59" s="8" t="s">
        <v>7</v>
      </c>
    </row>
    <row r="60" spans="12:28" x14ac:dyDescent="0.25">
      <c r="L60" s="8" t="s">
        <v>7</v>
      </c>
    </row>
  </sheetData>
  <conditionalFormatting sqref="R32:V32">
    <cfRule type="cellIs" dxfId="9" priority="3" operator="equal">
      <formula>"yes"</formula>
    </cfRule>
    <cfRule type="cellIs" dxfId="8" priority="5" stopIfTrue="1" operator="equal">
      <formula>"no"</formula>
    </cfRule>
  </conditionalFormatting>
  <conditionalFormatting sqref="S32:V32">
    <cfRule type="cellIs" dxfId="7" priority="4" operator="equal">
      <formula>"no"</formula>
    </cfRule>
  </conditionalFormatting>
  <conditionalFormatting sqref="R37">
    <cfRule type="cellIs" dxfId="6" priority="1" operator="equal">
      <formula>"is"</formula>
    </cfRule>
    <cfRule type="cellIs" dxfId="5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AK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7" width="10.7109375" style="6" customWidth="1"/>
    <col min="8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16" width="9.140625" style="6"/>
    <col min="17" max="17" width="10.7109375" style="6" customWidth="1"/>
    <col min="18" max="22" width="9.140625" style="6"/>
    <col min="23" max="25" width="9.140625" style="6" customWidth="1"/>
    <col min="26" max="16384" width="9.140625" style="6"/>
  </cols>
  <sheetData>
    <row r="1" spans="1:37" ht="15" customHeight="1" x14ac:dyDescent="0.25">
      <c r="A1" s="5" t="s">
        <v>3</v>
      </c>
      <c r="C1" t="s">
        <v>20</v>
      </c>
      <c r="D1" s="15"/>
      <c r="L1" s="16" t="s">
        <v>7</v>
      </c>
      <c r="M1" s="6" t="s">
        <v>65</v>
      </c>
      <c r="N1" s="38"/>
      <c r="O1" s="33">
        <f>O8</f>
        <v>0.9395775833052844</v>
      </c>
      <c r="Q1"/>
      <c r="R1"/>
      <c r="S1"/>
      <c r="T1"/>
      <c r="AB1" s="16" t="s">
        <v>7</v>
      </c>
    </row>
    <row r="2" spans="1:37" ht="15" customHeight="1" x14ac:dyDescent="0.25">
      <c r="A2" s="5" t="s">
        <v>4</v>
      </c>
      <c r="C2" s="24" t="s">
        <v>91</v>
      </c>
      <c r="L2" s="16" t="s">
        <v>7</v>
      </c>
      <c r="M2" s="36"/>
      <c r="N2" s="37" t="s">
        <v>100</v>
      </c>
      <c r="AB2" s="16" t="s">
        <v>7</v>
      </c>
    </row>
    <row r="3" spans="1:37" ht="15" customHeight="1" x14ac:dyDescent="0.25">
      <c r="A3" s="5" t="s">
        <v>5</v>
      </c>
      <c r="C3" t="s">
        <v>92</v>
      </c>
      <c r="L3" s="16" t="s">
        <v>7</v>
      </c>
      <c r="AB3" s="16" t="s">
        <v>7</v>
      </c>
      <c r="AC3" s="5" t="s">
        <v>14</v>
      </c>
    </row>
    <row r="4" spans="1:3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M4"/>
      <c r="N4"/>
      <c r="O4"/>
      <c r="P4"/>
      <c r="Q4"/>
      <c r="R4"/>
      <c r="S4"/>
      <c r="AB4" s="8" t="s">
        <v>7</v>
      </c>
      <c r="AC4" s="9"/>
    </row>
    <row r="5" spans="1:37" ht="15" customHeight="1" x14ac:dyDescent="0.25">
      <c r="A5" s="14"/>
      <c r="F5" s="25" t="s">
        <v>46</v>
      </c>
      <c r="G5" s="25" t="s">
        <v>47</v>
      </c>
      <c r="H5"/>
      <c r="I5" s="26" t="s">
        <v>44</v>
      </c>
      <c r="J5" s="27">
        <f>'Problem 4'!J17</f>
        <v>0.25</v>
      </c>
      <c r="K5" s="7"/>
      <c r="L5" s="8" t="s">
        <v>7</v>
      </c>
      <c r="M5" t="s">
        <v>101</v>
      </c>
      <c r="N5" s="38" t="s">
        <v>19</v>
      </c>
      <c r="O5" s="52">
        <f>(F6+F7)/(G6+F7)</f>
        <v>0.18208373904576436</v>
      </c>
      <c r="P5"/>
      <c r="Q5" s="53" t="s">
        <v>79</v>
      </c>
      <c r="R5" s="54" t="s">
        <v>102</v>
      </c>
      <c r="S5"/>
      <c r="T5"/>
      <c r="U5"/>
      <c r="V5"/>
      <c r="Y5" s="7"/>
      <c r="Z5" s="7"/>
      <c r="AA5" s="7"/>
      <c r="AB5" s="8" t="s">
        <v>7</v>
      </c>
      <c r="AC5" s="9"/>
    </row>
    <row r="6" spans="1:37" ht="15" customHeight="1" x14ac:dyDescent="0.25">
      <c r="A6" s="14" t="s">
        <v>6</v>
      </c>
      <c r="C6" s="6" t="s">
        <v>50</v>
      </c>
      <c r="D6"/>
      <c r="E6"/>
      <c r="F6" s="28">
        <f>'Problem 4'!F18</f>
        <v>160</v>
      </c>
      <c r="G6" s="28">
        <f>'Problem 4'!G18</f>
        <v>1000</v>
      </c>
      <c r="H6" s="29"/>
      <c r="K6" s="7"/>
      <c r="L6" s="8" t="s">
        <v>7</v>
      </c>
      <c r="M6"/>
      <c r="N6" s="38"/>
      <c r="O6" s="9"/>
      <c r="P6"/>
      <c r="Q6" s="55"/>
      <c r="R6" s="54" t="s">
        <v>103</v>
      </c>
      <c r="S6" s="9"/>
      <c r="T6"/>
      <c r="U6"/>
      <c r="V6"/>
      <c r="Y6" s="7"/>
      <c r="Z6" s="7"/>
      <c r="AA6" s="7"/>
      <c r="AB6" s="8" t="s">
        <v>7</v>
      </c>
      <c r="AC6" s="9"/>
    </row>
    <row r="7" spans="1:37" ht="15" customHeight="1" x14ac:dyDescent="0.25">
      <c r="C7" s="6" t="s">
        <v>52</v>
      </c>
      <c r="D7"/>
      <c r="E7"/>
      <c r="F7" s="28">
        <f>'Problem 4'!F19</f>
        <v>27</v>
      </c>
      <c r="G7" s="30">
        <f>'Problem 4'!G19</f>
        <v>180</v>
      </c>
      <c r="H7" s="31" t="s">
        <v>53</v>
      </c>
      <c r="I7" s="31"/>
      <c r="J7"/>
      <c r="K7" s="7"/>
      <c r="L7" s="8" t="s">
        <v>7</v>
      </c>
      <c r="M7"/>
      <c r="N7" s="38"/>
      <c r="O7"/>
      <c r="P7"/>
      <c r="R7"/>
      <c r="S7"/>
      <c r="T7"/>
      <c r="U7"/>
      <c r="V7"/>
      <c r="Y7" s="7"/>
      <c r="Z7" s="7"/>
      <c r="AA7" s="7"/>
      <c r="AB7" s="8" t="s">
        <v>7</v>
      </c>
      <c r="AC7" s="9"/>
      <c r="AE7" s="6" t="s">
        <v>15</v>
      </c>
      <c r="AK7" s="6" t="s">
        <v>16</v>
      </c>
    </row>
    <row r="8" spans="1:37" ht="15" customHeight="1" x14ac:dyDescent="0.25">
      <c r="A8" s="14"/>
      <c r="B8" s="9"/>
      <c r="C8" s="6" t="s">
        <v>54</v>
      </c>
      <c r="D8"/>
      <c r="E8"/>
      <c r="F8" s="32">
        <f>SUM(F6:F7)</f>
        <v>187</v>
      </c>
      <c r="G8" s="32">
        <f>SUM(G6:G7)</f>
        <v>1180</v>
      </c>
      <c r="H8"/>
      <c r="I8"/>
      <c r="J8"/>
      <c r="K8" s="7"/>
      <c r="L8" s="8" t="s">
        <v>7</v>
      </c>
      <c r="M8" t="s">
        <v>104</v>
      </c>
      <c r="N8" s="38" t="s">
        <v>19</v>
      </c>
      <c r="O8" s="33">
        <f>(F14+F15+(G15-F15)*O5)/(F10+F11+(G11-F11)*O5)</f>
        <v>0.9395775833052844</v>
      </c>
      <c r="P8"/>
      <c r="Q8" s="53" t="s">
        <v>79</v>
      </c>
      <c r="R8" s="56" t="s">
        <v>105</v>
      </c>
      <c r="S8"/>
      <c r="T8"/>
      <c r="U8"/>
      <c r="V8" s="57" t="s">
        <v>106</v>
      </c>
      <c r="X8" s="7"/>
      <c r="Y8" s="7"/>
      <c r="Z8" s="7"/>
      <c r="AA8" s="7"/>
      <c r="AB8" s="8" t="s">
        <v>7</v>
      </c>
      <c r="AE8" s="18">
        <f>SUM(AF8:AJ8)</f>
        <v>0</v>
      </c>
      <c r="AF8" s="6">
        <f>IF(R8="yes",1,0)</f>
        <v>0</v>
      </c>
      <c r="AG8" s="6">
        <f>IF(S8="yes",1,0)</f>
        <v>0</v>
      </c>
      <c r="AH8" s="6">
        <f>IF(T8="yes",1,0)</f>
        <v>0</v>
      </c>
      <c r="AI8" s="6">
        <f>IF(U8="yes",1,0)</f>
        <v>0</v>
      </c>
      <c r="AJ8" s="6">
        <f>IF(V8="yes",1,0)</f>
        <v>0</v>
      </c>
      <c r="AK8" s="19">
        <f>IF(AE8&gt;=I8,1,0)</f>
        <v>1</v>
      </c>
    </row>
    <row r="9" spans="1:37" ht="15" customHeight="1" x14ac:dyDescent="0.25">
      <c r="A9" s="9"/>
      <c r="H9"/>
      <c r="I9"/>
      <c r="J9"/>
      <c r="K9" s="7"/>
      <c r="L9" s="8" t="s">
        <v>7</v>
      </c>
      <c r="M9"/>
      <c r="N9" s="38"/>
      <c r="O9"/>
      <c r="P9"/>
      <c r="Q9"/>
      <c r="R9" s="38"/>
      <c r="S9"/>
      <c r="T9"/>
      <c r="U9"/>
      <c r="V9"/>
      <c r="Y9" s="7"/>
      <c r="Z9" s="7"/>
      <c r="AA9" s="7"/>
      <c r="AB9" s="8" t="s">
        <v>7</v>
      </c>
    </row>
    <row r="10" spans="1:37" ht="15" customHeight="1" x14ac:dyDescent="0.25">
      <c r="A10" s="9"/>
      <c r="B10" s="9"/>
      <c r="C10" s="6" t="s">
        <v>56</v>
      </c>
      <c r="D10"/>
      <c r="E10"/>
      <c r="F10" s="28">
        <f>'Problem 4'!F22</f>
        <v>88000</v>
      </c>
      <c r="G10" s="30">
        <f>'Problem 4'!G22</f>
        <v>590000</v>
      </c>
      <c r="H10" s="31" t="s">
        <v>53</v>
      </c>
      <c r="I10" s="31"/>
      <c r="J10"/>
      <c r="K10" s="7"/>
      <c r="L10" s="8" t="s">
        <v>7</v>
      </c>
      <c r="M10"/>
      <c r="N10"/>
      <c r="O10"/>
      <c r="P10"/>
      <c r="Q10"/>
      <c r="R10"/>
      <c r="S10"/>
      <c r="T10"/>
      <c r="U10"/>
      <c r="V10"/>
      <c r="Y10" s="7"/>
      <c r="Z10" s="7"/>
      <c r="AA10" s="7"/>
      <c r="AB10" s="8" t="s">
        <v>7</v>
      </c>
      <c r="AC10" s="9"/>
    </row>
    <row r="11" spans="1:37" ht="15" customHeight="1" x14ac:dyDescent="0.25">
      <c r="A11" s="9"/>
      <c r="C11" s="6" t="s">
        <v>58</v>
      </c>
      <c r="D11"/>
      <c r="E11"/>
      <c r="F11" s="28">
        <f>'Problem 4'!F23</f>
        <v>23000</v>
      </c>
      <c r="G11" s="28">
        <f>'Problem 4'!G23</f>
        <v>176000</v>
      </c>
      <c r="H11"/>
      <c r="I11"/>
      <c r="J11"/>
      <c r="K11" s="7"/>
      <c r="L11" s="8" t="s">
        <v>7</v>
      </c>
      <c r="M11" s="5" t="s">
        <v>107</v>
      </c>
      <c r="N11"/>
      <c r="O11"/>
      <c r="P11"/>
      <c r="Q11"/>
      <c r="R11"/>
      <c r="S11"/>
      <c r="T11"/>
      <c r="U11"/>
      <c r="V11"/>
      <c r="Y11" s="7"/>
      <c r="Z11" s="7"/>
      <c r="AA11" s="7"/>
      <c r="AB11" s="8" t="s">
        <v>7</v>
      </c>
    </row>
    <row r="12" spans="1:37" ht="15" customHeight="1" x14ac:dyDescent="0.25">
      <c r="A12" s="9"/>
      <c r="B12" s="9"/>
      <c r="C12" s="6" t="s">
        <v>59</v>
      </c>
      <c r="D12"/>
      <c r="E12"/>
      <c r="F12" s="32">
        <f>SUM(F10:F11)</f>
        <v>111000</v>
      </c>
      <c r="G12" s="32">
        <f>SUM(G10:G11)</f>
        <v>766000</v>
      </c>
      <c r="H12"/>
      <c r="I12"/>
      <c r="J12"/>
      <c r="K12" s="7"/>
      <c r="L12" s="8" t="s">
        <v>7</v>
      </c>
      <c r="M12"/>
      <c r="N12"/>
      <c r="O12"/>
      <c r="P12"/>
      <c r="Q12"/>
      <c r="R12"/>
      <c r="S12"/>
      <c r="T12"/>
      <c r="U12"/>
      <c r="V12"/>
      <c r="Y12" s="7"/>
      <c r="Z12" s="7"/>
      <c r="AA12" s="7"/>
      <c r="AB12" s="8" t="s">
        <v>7</v>
      </c>
      <c r="AC12" s="9" t="s">
        <v>17</v>
      </c>
    </row>
    <row r="13" spans="1:37" ht="15" customHeight="1" x14ac:dyDescent="0.25">
      <c r="A13" s="9"/>
      <c r="C13"/>
      <c r="D13"/>
      <c r="E13"/>
      <c r="F13"/>
      <c r="G13"/>
      <c r="H13"/>
      <c r="I13"/>
      <c r="J13"/>
      <c r="K13" s="7"/>
      <c r="L13" s="8" t="s">
        <v>7</v>
      </c>
      <c r="P13" s="25" t="s">
        <v>46</v>
      </c>
      <c r="Q13" s="25" t="s">
        <v>47</v>
      </c>
      <c r="R13"/>
      <c r="S13"/>
      <c r="T13"/>
      <c r="U13"/>
      <c r="V13"/>
      <c r="W13" s="7"/>
      <c r="X13" s="7"/>
      <c r="Y13" s="7"/>
      <c r="Z13" s="7"/>
      <c r="AA13" s="7"/>
      <c r="AB13" s="8" t="s">
        <v>7</v>
      </c>
      <c r="AC13" s="20">
        <f ca="1">RANDBETWEEN(0,5)/100</f>
        <v>0.03</v>
      </c>
    </row>
    <row r="14" spans="1:37" ht="15" customHeight="1" x14ac:dyDescent="0.25">
      <c r="A14" s="9"/>
      <c r="B14" s="9"/>
      <c r="C14" s="6" t="s">
        <v>61</v>
      </c>
      <c r="D14"/>
      <c r="E14"/>
      <c r="F14" s="28">
        <f>'Problem 4'!F26</f>
        <v>58960</v>
      </c>
      <c r="G14" s="30">
        <f>'Problem 4'!G26</f>
        <v>383500</v>
      </c>
      <c r="H14" s="31" t="s">
        <v>53</v>
      </c>
      <c r="I14" s="31"/>
      <c r="J14"/>
      <c r="K14" s="7"/>
      <c r="L14" s="8" t="s">
        <v>7</v>
      </c>
      <c r="M14" s="6" t="s">
        <v>50</v>
      </c>
      <c r="N14"/>
      <c r="O14"/>
      <c r="P14" s="28">
        <f>F6+F7</f>
        <v>187</v>
      </c>
      <c r="Q14" s="28">
        <f>G6+F7</f>
        <v>1027</v>
      </c>
      <c r="R14" s="29"/>
      <c r="T14"/>
      <c r="U14"/>
      <c r="V14"/>
      <c r="W14" s="7"/>
      <c r="X14" s="7"/>
      <c r="Y14" s="7"/>
      <c r="Z14" s="7"/>
      <c r="AA14" s="7"/>
      <c r="AB14" s="8" t="s">
        <v>7</v>
      </c>
      <c r="AC14" s="21">
        <f ca="1">RANDBETWEEN(5,10)/100</f>
        <v>7.0000000000000007E-2</v>
      </c>
    </row>
    <row r="15" spans="1:37" ht="15" customHeight="1" x14ac:dyDescent="0.25">
      <c r="C15" s="6" t="s">
        <v>63</v>
      </c>
      <c r="D15"/>
      <c r="E15"/>
      <c r="F15" s="28">
        <f>'Problem 4'!F27</f>
        <v>29440</v>
      </c>
      <c r="G15" s="28">
        <f>'Problem 4'!G27</f>
        <v>260480</v>
      </c>
      <c r="H15"/>
      <c r="I15"/>
      <c r="J15"/>
      <c r="K15" s="7"/>
      <c r="L15" s="8" t="s">
        <v>7</v>
      </c>
      <c r="M15" s="6" t="s">
        <v>52</v>
      </c>
      <c r="N15"/>
      <c r="O15"/>
      <c r="P15" s="28">
        <v>0</v>
      </c>
      <c r="Q15" s="30">
        <f>G7-F7</f>
        <v>153</v>
      </c>
      <c r="R15" s="31" t="s">
        <v>53</v>
      </c>
      <c r="S15" s="31"/>
      <c r="T15"/>
      <c r="U15"/>
      <c r="V15"/>
      <c r="W15" s="7"/>
      <c r="X15" s="7"/>
      <c r="Y15" s="7"/>
      <c r="Z15" s="7"/>
      <c r="AA15" s="7"/>
      <c r="AB15" s="8" t="s">
        <v>7</v>
      </c>
      <c r="AC15" s="21">
        <f ca="1">RANDBETWEEN(3,7)/100</f>
        <v>0.06</v>
      </c>
      <c r="AE15" s="6" t="s">
        <v>15</v>
      </c>
    </row>
    <row r="16" spans="1:37" ht="15" customHeight="1" x14ac:dyDescent="0.25">
      <c r="C16" s="6" t="s">
        <v>64</v>
      </c>
      <c r="D16"/>
      <c r="E16"/>
      <c r="F16" s="32">
        <f>SUM(F14:F15)</f>
        <v>88400</v>
      </c>
      <c r="G16" s="32">
        <f>SUM(G14:G15)</f>
        <v>643980</v>
      </c>
      <c r="H16"/>
      <c r="I16"/>
      <c r="J16"/>
      <c r="K16" s="7"/>
      <c r="L16" s="8" t="s">
        <v>7</v>
      </c>
      <c r="M16" s="6" t="s">
        <v>54</v>
      </c>
      <c r="N16"/>
      <c r="O16"/>
      <c r="P16" s="32">
        <f>SUM(P14:P15)</f>
        <v>187</v>
      </c>
      <c r="Q16" s="32">
        <f>SUM(Q14:Q15)</f>
        <v>1180</v>
      </c>
      <c r="R16"/>
      <c r="S16"/>
      <c r="T16"/>
      <c r="U16"/>
      <c r="V16"/>
      <c r="W16" s="7"/>
      <c r="X16" s="7"/>
      <c r="Y16" s="7"/>
      <c r="Z16" s="7"/>
      <c r="AA16" s="7"/>
      <c r="AB16" s="8" t="s">
        <v>7</v>
      </c>
      <c r="AC16" s="22">
        <f ca="1">RANDBETWEEN(15,25)/-100</f>
        <v>-0.15</v>
      </c>
      <c r="AE16" s="18">
        <f>SUM(AF16:AJ16)</f>
        <v>0</v>
      </c>
      <c r="AF16" s="6">
        <f>IF(R16="yes",1,0)</f>
        <v>0</v>
      </c>
      <c r="AG16" s="6">
        <f>IF(S16="yes",1,0)</f>
        <v>0</v>
      </c>
      <c r="AH16" s="6">
        <f>IF(T16="yes",1,0)</f>
        <v>0</v>
      </c>
      <c r="AI16" s="6">
        <f>IF(U16="yes",1,0)</f>
        <v>0</v>
      </c>
      <c r="AJ16" s="6">
        <f>IF(V16="yes",1,0)</f>
        <v>0</v>
      </c>
      <c r="AK16" s="19">
        <f>IF(AE16&gt;=I8,1,0)</f>
        <v>1</v>
      </c>
    </row>
    <row r="17" spans="3:37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8" t="s">
        <v>7</v>
      </c>
      <c r="R17"/>
      <c r="S17"/>
      <c r="T17"/>
      <c r="U17"/>
      <c r="V17"/>
      <c r="W17" s="7"/>
      <c r="X17" s="7"/>
      <c r="Y17" s="7"/>
      <c r="Z17" s="7"/>
      <c r="AA17" s="7"/>
      <c r="AB17" s="8" t="s">
        <v>7</v>
      </c>
      <c r="AC17" s="21">
        <f ca="1">RANDBETWEEN(3,7)/100</f>
        <v>7.0000000000000007E-2</v>
      </c>
    </row>
    <row r="18" spans="3:37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8" t="s">
        <v>7</v>
      </c>
      <c r="M18" s="6" t="s">
        <v>56</v>
      </c>
      <c r="N18"/>
      <c r="O18"/>
      <c r="P18" s="28">
        <f>F10+F11</f>
        <v>111000</v>
      </c>
      <c r="Q18" s="28">
        <f>G10+F11</f>
        <v>613000</v>
      </c>
      <c r="R18" s="31" t="s">
        <v>53</v>
      </c>
      <c r="S18" s="31"/>
      <c r="T18"/>
      <c r="U18"/>
      <c r="V18"/>
      <c r="W18" s="7"/>
      <c r="X18" s="7"/>
      <c r="Y18" s="7"/>
      <c r="Z18" s="7"/>
      <c r="AA18" s="7"/>
      <c r="AB18" s="8" t="s">
        <v>7</v>
      </c>
      <c r="AC18" s="21">
        <f ca="1">RANDBETWEEN(5,10)/100</f>
        <v>0.05</v>
      </c>
    </row>
    <row r="19" spans="3:37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8" t="s">
        <v>7</v>
      </c>
      <c r="M19" s="6" t="s">
        <v>58</v>
      </c>
      <c r="N19"/>
      <c r="O19"/>
      <c r="P19" s="28">
        <v>0</v>
      </c>
      <c r="Q19" s="30">
        <f>G11-F11</f>
        <v>153000</v>
      </c>
      <c r="R19"/>
      <c r="S19"/>
      <c r="T19"/>
      <c r="U19"/>
      <c r="V19"/>
      <c r="W19" s="7"/>
      <c r="X19" s="7"/>
      <c r="Y19" s="7"/>
      <c r="Z19" s="7"/>
      <c r="AA19" s="7"/>
      <c r="AB19" s="8" t="s">
        <v>7</v>
      </c>
      <c r="AC19" s="23">
        <f ca="1">RANDBETWEEN(15,25)/-100</f>
        <v>-0.16</v>
      </c>
    </row>
    <row r="20" spans="3:37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8" t="s">
        <v>7</v>
      </c>
      <c r="M20" s="6" t="s">
        <v>59</v>
      </c>
      <c r="N20"/>
      <c r="O20"/>
      <c r="P20" s="32">
        <f>SUM(P18:P19)</f>
        <v>111000</v>
      </c>
      <c r="Q20" s="32">
        <f>SUM(Q18:Q19)</f>
        <v>766000</v>
      </c>
      <c r="R20"/>
      <c r="S20"/>
      <c r="T20"/>
      <c r="U20"/>
      <c r="V20"/>
      <c r="W20" s="7"/>
      <c r="X20" s="7"/>
      <c r="Y20" s="7"/>
      <c r="Z20" s="7"/>
      <c r="AA20" s="7"/>
      <c r="AB20" s="8" t="s">
        <v>7</v>
      </c>
      <c r="AC20" s="21">
        <f ca="1">RANDBETWEEN(-5,5)/100</f>
        <v>0.04</v>
      </c>
    </row>
    <row r="21" spans="3:37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8" t="s">
        <v>7</v>
      </c>
      <c r="M21"/>
      <c r="N21"/>
      <c r="O21"/>
      <c r="P21"/>
      <c r="Q21"/>
      <c r="R21"/>
      <c r="S21"/>
      <c r="T21"/>
      <c r="U21"/>
      <c r="V21"/>
      <c r="W21" s="7"/>
      <c r="X21" s="7"/>
      <c r="Y21" s="7"/>
      <c r="Z21" s="7"/>
      <c r="AA21" s="7"/>
      <c r="AB21" s="8" t="s">
        <v>7</v>
      </c>
      <c r="AC21" s="21">
        <f ca="1">RANDBETWEEN(5,10)/100</f>
        <v>0.05</v>
      </c>
    </row>
    <row r="22" spans="3:37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8" t="s">
        <v>7</v>
      </c>
      <c r="M22" s="6" t="s">
        <v>61</v>
      </c>
      <c r="N22"/>
      <c r="O22"/>
      <c r="P22" s="28">
        <f>F14+F15</f>
        <v>88400</v>
      </c>
      <c r="Q22" s="28">
        <f>G14+F15</f>
        <v>412940</v>
      </c>
      <c r="R22" s="31" t="s">
        <v>53</v>
      </c>
      <c r="S22" s="31"/>
      <c r="T22"/>
      <c r="U22"/>
      <c r="V22"/>
      <c r="W22" s="7"/>
      <c r="X22" s="7"/>
      <c r="Y22" s="7"/>
      <c r="Z22" s="7"/>
      <c r="AA22" s="7"/>
      <c r="AB22" s="8" t="s">
        <v>7</v>
      </c>
      <c r="AC22" s="23">
        <f ca="1">RANDBETWEEN(15,25)/-100</f>
        <v>-0.15</v>
      </c>
    </row>
    <row r="23" spans="3:37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8" t="s">
        <v>7</v>
      </c>
      <c r="M23" s="6" t="s">
        <v>63</v>
      </c>
      <c r="N23"/>
      <c r="O23"/>
      <c r="P23" s="28">
        <v>0</v>
      </c>
      <c r="Q23" s="30">
        <f>G15-F15</f>
        <v>231040</v>
      </c>
      <c r="R23"/>
      <c r="S23"/>
      <c r="T23"/>
      <c r="U23"/>
      <c r="V23"/>
      <c r="W23" s="7"/>
      <c r="X23" s="7"/>
      <c r="Y23" s="7"/>
      <c r="Z23" s="7"/>
      <c r="AA23" s="7"/>
      <c r="AB23" s="8" t="s">
        <v>7</v>
      </c>
      <c r="AC23" s="21">
        <f ca="1">RANDBETWEEN(-5,5)/100</f>
        <v>0.01</v>
      </c>
      <c r="AE23" s="6" t="s">
        <v>15</v>
      </c>
    </row>
    <row r="24" spans="3:37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8" t="s">
        <v>7</v>
      </c>
      <c r="M24" s="6" t="s">
        <v>64</v>
      </c>
      <c r="N24"/>
      <c r="O24"/>
      <c r="P24" s="32">
        <f>SUM(P22:P23)</f>
        <v>88400</v>
      </c>
      <c r="Q24" s="32">
        <f>SUM(Q22:Q23)</f>
        <v>643980</v>
      </c>
      <c r="R24"/>
      <c r="S24"/>
      <c r="T24"/>
      <c r="U24"/>
      <c r="V24"/>
      <c r="W24" s="7"/>
      <c r="X24" s="7"/>
      <c r="Y24" s="7"/>
      <c r="Z24" s="7"/>
      <c r="AA24" s="7"/>
      <c r="AB24" s="8" t="s">
        <v>7</v>
      </c>
      <c r="AC24" s="21">
        <f ca="1">RANDBETWEEN(5,10)/100</f>
        <v>0.05</v>
      </c>
      <c r="AE24" s="18">
        <f>SUM(AF24:AJ24)</f>
        <v>0</v>
      </c>
      <c r="AF24" s="6">
        <f>IF(R24="yes",1,0)</f>
        <v>0</v>
      </c>
      <c r="AG24" s="6">
        <f>IF(S24="yes",1,0)</f>
        <v>0</v>
      </c>
      <c r="AH24" s="6">
        <f>IF(T24="yes",1,0)</f>
        <v>0</v>
      </c>
      <c r="AI24" s="6">
        <f>IF(U24="yes",1,0)</f>
        <v>0</v>
      </c>
      <c r="AJ24" s="6">
        <f>IF(V24="yes",1,0)</f>
        <v>0</v>
      </c>
      <c r="AK24" s="19">
        <f>IF(AE24&gt;=I8,1,0)</f>
        <v>1</v>
      </c>
    </row>
    <row r="25" spans="3:37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8" t="s">
        <v>7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3:37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8" t="s">
        <v>7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3:37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8" t="s">
        <v>7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3:37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8" t="s">
        <v>7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7</v>
      </c>
      <c r="AC28" s="7"/>
    </row>
    <row r="29" spans="3:37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8" t="s">
        <v>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7</v>
      </c>
      <c r="AC29" s="7"/>
    </row>
    <row r="30" spans="3:37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8" t="s">
        <v>7</v>
      </c>
      <c r="W30" s="7"/>
      <c r="X30" s="7"/>
      <c r="Y30" s="7"/>
      <c r="Z30" s="7"/>
      <c r="AA30" s="7"/>
      <c r="AB30" s="8" t="s">
        <v>7</v>
      </c>
      <c r="AC30" s="7"/>
    </row>
    <row r="31" spans="3:37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8" t="s">
        <v>7</v>
      </c>
      <c r="W31" s="7"/>
      <c r="X31" s="7"/>
      <c r="Y31" s="7"/>
      <c r="Z31" s="7"/>
      <c r="AA31" s="7"/>
      <c r="AB31" s="8" t="s">
        <v>7</v>
      </c>
      <c r="AC31" s="7"/>
      <c r="AE31" s="6" t="s">
        <v>15</v>
      </c>
    </row>
    <row r="32" spans="3:37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8" t="s">
        <v>7</v>
      </c>
      <c r="W32" s="7"/>
      <c r="X32" s="7"/>
      <c r="Y32" s="7"/>
      <c r="Z32" s="7"/>
      <c r="AA32" s="7"/>
      <c r="AB32" s="8" t="s">
        <v>7</v>
      </c>
      <c r="AC32" s="7"/>
      <c r="AE32" s="18">
        <f>SUM(AF32:AJ32)</f>
        <v>0</v>
      </c>
      <c r="AF32" s="6">
        <f>IF(R32="yes",1,0)</f>
        <v>0</v>
      </c>
      <c r="AG32" s="6">
        <f>IF(S32="yes",1,0)</f>
        <v>0</v>
      </c>
      <c r="AH32" s="6">
        <f>IF(T32="yes",1,0)</f>
        <v>0</v>
      </c>
      <c r="AI32" s="6">
        <f>IF(U32="yes",1,0)</f>
        <v>0</v>
      </c>
      <c r="AJ32" s="6">
        <f>IF(V32="yes",1,0)</f>
        <v>0</v>
      </c>
      <c r="AK32" s="19">
        <f>IF(AE32&gt;=I8,1,0)</f>
        <v>1</v>
      </c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8" t="s">
        <v>7</v>
      </c>
      <c r="W33" s="7"/>
      <c r="X33" s="7"/>
      <c r="Y33" s="7"/>
      <c r="Z33" s="7"/>
      <c r="AA33" s="7"/>
      <c r="AB33" s="8" t="s">
        <v>7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W34" s="7"/>
      <c r="X34" s="7"/>
      <c r="Y34" s="7"/>
      <c r="AB34" s="8" t="s">
        <v>7</v>
      </c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8" t="s">
        <v>7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AB35" s="8" t="s">
        <v>7</v>
      </c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8" t="s">
        <v>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AB36" s="8" t="s">
        <v>7</v>
      </c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8" t="s">
        <v>7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AB37" s="8" t="s">
        <v>7</v>
      </c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B38" s="8" t="s">
        <v>7</v>
      </c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B39" s="8" t="s">
        <v>7</v>
      </c>
    </row>
    <row r="40" spans="1:29" ht="15" customHeight="1" x14ac:dyDescent="0.25">
      <c r="L40" s="8" t="s">
        <v>7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B40" s="8" t="s">
        <v>7</v>
      </c>
    </row>
    <row r="41" spans="1:29" ht="15" customHeight="1" x14ac:dyDescent="0.25">
      <c r="L41" s="8" t="s">
        <v>7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B41" s="8" t="s">
        <v>7</v>
      </c>
    </row>
    <row r="42" spans="1:29" ht="15" customHeight="1" x14ac:dyDescent="0.25">
      <c r="L42" s="8" t="s">
        <v>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B42" s="8" t="s">
        <v>7</v>
      </c>
    </row>
    <row r="43" spans="1:29" ht="15" customHeight="1" x14ac:dyDescent="0.25">
      <c r="L43" s="8" t="s">
        <v>7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B43" s="8" t="s">
        <v>7</v>
      </c>
    </row>
    <row r="44" spans="1:29" ht="15" customHeight="1" x14ac:dyDescent="0.25">
      <c r="L44" s="8" t="s">
        <v>7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B44" s="8" t="s">
        <v>7</v>
      </c>
    </row>
    <row r="45" spans="1:29" ht="15" customHeight="1" x14ac:dyDescent="0.25">
      <c r="L45" s="8" t="s">
        <v>7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B45" s="8" t="s">
        <v>7</v>
      </c>
    </row>
    <row r="46" spans="1:29" ht="15" customHeight="1" x14ac:dyDescent="0.25">
      <c r="L46" s="8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B46" s="8" t="s">
        <v>7</v>
      </c>
    </row>
    <row r="47" spans="1:29" ht="15" customHeight="1" x14ac:dyDescent="0.25">
      <c r="L47" s="8" t="s">
        <v>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B47" s="8" t="s">
        <v>7</v>
      </c>
    </row>
    <row r="48" spans="1:29" ht="15" customHeight="1" x14ac:dyDescent="0.25">
      <c r="L48" s="8" t="s">
        <v>7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B48" s="8" t="s">
        <v>7</v>
      </c>
    </row>
    <row r="49" spans="12:28" ht="15" customHeight="1" x14ac:dyDescent="0.25">
      <c r="L49" s="8" t="s">
        <v>7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B49" s="8" t="s">
        <v>7</v>
      </c>
    </row>
    <row r="50" spans="12:28" ht="15" customHeight="1" x14ac:dyDescent="0.25">
      <c r="L50" s="8" t="s">
        <v>7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AB50" s="8" t="s">
        <v>7</v>
      </c>
    </row>
    <row r="51" spans="12:28" ht="15" customHeight="1" x14ac:dyDescent="0.25">
      <c r="L51" s="8" t="s">
        <v>7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AB51" s="8" t="s">
        <v>7</v>
      </c>
    </row>
    <row r="52" spans="12:28" ht="15" customHeight="1" x14ac:dyDescent="0.25">
      <c r="L52" s="8" t="s">
        <v>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8" t="s">
        <v>7</v>
      </c>
    </row>
    <row r="53" spans="12:28" ht="15" customHeight="1" x14ac:dyDescent="0.25">
      <c r="L53" s="8" t="s">
        <v>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AB53" s="8" t="s">
        <v>7</v>
      </c>
    </row>
    <row r="54" spans="12:28" ht="15" customHeight="1" x14ac:dyDescent="0.25">
      <c r="L54" s="8" t="s">
        <v>7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B54" s="8" t="s">
        <v>7</v>
      </c>
    </row>
    <row r="55" spans="12:28" ht="15" customHeight="1" x14ac:dyDescent="0.25">
      <c r="L55" s="8" t="s">
        <v>7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AB55" s="8" t="s">
        <v>7</v>
      </c>
    </row>
    <row r="56" spans="12:28" ht="15" customHeight="1" x14ac:dyDescent="0.25">
      <c r="L56" s="8" t="s">
        <v>7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AB56" s="8" t="s">
        <v>7</v>
      </c>
    </row>
    <row r="57" spans="12:28" ht="15" customHeight="1" x14ac:dyDescent="0.25">
      <c r="L57" s="8" t="s">
        <v>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AB57" s="8" t="s">
        <v>7</v>
      </c>
    </row>
    <row r="58" spans="12:28" ht="15" customHeight="1" x14ac:dyDescent="0.25">
      <c r="L58" s="8" t="s">
        <v>7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8" t="s">
        <v>7</v>
      </c>
    </row>
    <row r="59" spans="12:28" ht="15" customHeight="1" x14ac:dyDescent="0.25">
      <c r="L59" s="8" t="s">
        <v>7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AB59" s="8" t="s">
        <v>7</v>
      </c>
    </row>
    <row r="60" spans="12:28" x14ac:dyDescent="0.25">
      <c r="L60" s="8" t="s">
        <v>7</v>
      </c>
    </row>
  </sheetData>
  <conditionalFormatting sqref="R32:V32">
    <cfRule type="cellIs" dxfId="4" priority="3" operator="equal">
      <formula>"yes"</formula>
    </cfRule>
    <cfRule type="cellIs" dxfId="3" priority="5" stopIfTrue="1" operator="equal">
      <formula>"no"</formula>
    </cfRule>
  </conditionalFormatting>
  <conditionalFormatting sqref="S32:V32">
    <cfRule type="cellIs" dxfId="2" priority="4" operator="equal">
      <formula>"no"</formula>
    </cfRule>
  </conditionalFormatting>
  <conditionalFormatting sqref="R37">
    <cfRule type="cellIs" dxfId="1" priority="1" operator="equal">
      <formula>"is"</formula>
    </cfRule>
    <cfRule type="cellIs" dxfId="0" priority="2" operator="equal">
      <formula>"is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2024-04-06T11:03:56Z</dcterms:modified>
</cp:coreProperties>
</file>