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OneDrive\Exam(6).2016.Fall\Excel\POWER_PACK\"/>
    </mc:Choice>
  </mc:AlternateContent>
  <bookViews>
    <workbookView xWindow="0" yWindow="0" windowWidth="24000" windowHeight="9735" tabRatio="691"/>
  </bookViews>
  <sheets>
    <sheet name="TOC" sheetId="1" r:id="rId1"/>
    <sheet name="Problem 1" sheetId="7" r:id="rId2"/>
    <sheet name="Problem 2" sheetId="5" r:id="rId3"/>
    <sheet name="Problem 3" sheetId="8" r:id="rId4"/>
    <sheet name="Problem 4" sheetId="9" r:id="rId5"/>
    <sheet name="Problem 5" sheetId="12" r:id="rId6"/>
    <sheet name="Problem 6" sheetId="14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" i="14" l="1"/>
  <c r="Q11" i="14"/>
  <c r="T11" i="14" s="1"/>
  <c r="T10" i="14"/>
  <c r="S10" i="14"/>
  <c r="R10" i="14"/>
  <c r="U10" i="14" s="1"/>
  <c r="Q10" i="14"/>
  <c r="R11" i="8"/>
  <c r="Q11" i="8"/>
  <c r="T11" i="8" s="1"/>
  <c r="T10" i="8"/>
  <c r="S10" i="8"/>
  <c r="R10" i="8"/>
  <c r="U10" i="8" s="1"/>
  <c r="Q10" i="8"/>
  <c r="R53" i="5"/>
  <c r="R52" i="5"/>
  <c r="AA33" i="5"/>
  <c r="Y33" i="5"/>
  <c r="Y34" i="5" s="1"/>
  <c r="Q33" i="5"/>
  <c r="Y31" i="5"/>
  <c r="Q31" i="5"/>
  <c r="Y20" i="5"/>
  <c r="Q20" i="5"/>
  <c r="AA17" i="5"/>
  <c r="Y17" i="5"/>
  <c r="Y18" i="5" s="1"/>
  <c r="Q17" i="5"/>
  <c r="W11" i="5"/>
  <c r="U11" i="5"/>
  <c r="U12" i="5" s="1"/>
  <c r="U14" i="5" s="1"/>
  <c r="T4" i="5"/>
  <c r="Q4" i="5"/>
  <c r="Q5" i="5" s="1"/>
  <c r="R53" i="12"/>
  <c r="R52" i="12"/>
  <c r="AA33" i="12"/>
  <c r="Y33" i="12"/>
  <c r="Y34" i="12" s="1"/>
  <c r="Q33" i="12"/>
  <c r="Y31" i="12"/>
  <c r="Q31" i="12"/>
  <c r="Y20" i="12"/>
  <c r="Q20" i="12"/>
  <c r="AA17" i="12"/>
  <c r="Y17" i="12"/>
  <c r="Y18" i="12" s="1"/>
  <c r="Q17" i="12"/>
  <c r="W11" i="12"/>
  <c r="U11" i="12"/>
  <c r="U12" i="12" s="1"/>
  <c r="U14" i="12" s="1"/>
  <c r="T4" i="12"/>
  <c r="Q4" i="12"/>
  <c r="Q5" i="12" s="1"/>
  <c r="Q16" i="9"/>
  <c r="W15" i="9"/>
  <c r="R15" i="9"/>
  <c r="S15" i="9" s="1"/>
  <c r="Q15" i="9"/>
  <c r="P15" i="9"/>
  <c r="W14" i="9"/>
  <c r="R14" i="9"/>
  <c r="S14" i="9" s="1"/>
  <c r="Q14" i="9"/>
  <c r="P14" i="9"/>
  <c r="W13" i="9"/>
  <c r="R13" i="9"/>
  <c r="S13" i="9" s="1"/>
  <c r="Q13" i="9"/>
  <c r="P13" i="9"/>
  <c r="W12" i="9"/>
  <c r="W16" i="9" s="1"/>
  <c r="T12" i="9"/>
  <c r="R12" i="9"/>
  <c r="S12" i="9" s="1"/>
  <c r="U12" i="9" s="1"/>
  <c r="V12" i="9" s="1"/>
  <c r="T13" i="9" s="1"/>
  <c r="Q12" i="9"/>
  <c r="P12" i="9"/>
  <c r="R15" i="7"/>
  <c r="S15" i="7" s="1"/>
  <c r="Q15" i="7"/>
  <c r="P15" i="7"/>
  <c r="R14" i="7"/>
  <c r="S14" i="7" s="1"/>
  <c r="Q14" i="7"/>
  <c r="P14" i="7"/>
  <c r="R13" i="7"/>
  <c r="S13" i="7" s="1"/>
  <c r="Q13" i="7"/>
  <c r="P13" i="7"/>
  <c r="T12" i="7"/>
  <c r="R12" i="7"/>
  <c r="S12" i="7" s="1"/>
  <c r="U12" i="7" s="1"/>
  <c r="V12" i="7" s="1"/>
  <c r="T13" i="7" s="1"/>
  <c r="Q12" i="7"/>
  <c r="Q16" i="7" s="1"/>
  <c r="P12" i="7"/>
  <c r="U11" i="14" l="1"/>
  <c r="S11" i="14"/>
  <c r="U11" i="8"/>
  <c r="S11" i="8"/>
  <c r="R54" i="5"/>
  <c r="Y24" i="5"/>
  <c r="W27" i="5" s="1"/>
  <c r="Y36" i="5"/>
  <c r="U40" i="5" s="1"/>
  <c r="R56" i="5"/>
  <c r="Q59" i="5" s="1"/>
  <c r="T27" i="5"/>
  <c r="R56" i="12"/>
  <c r="T27" i="12"/>
  <c r="R54" i="12"/>
  <c r="Q59" i="12" s="1"/>
  <c r="Y24" i="12"/>
  <c r="W27" i="12" s="1"/>
  <c r="Y36" i="12"/>
  <c r="U40" i="12" s="1"/>
  <c r="U13" i="9"/>
  <c r="V13" i="9" s="1"/>
  <c r="T14" i="9" s="1"/>
  <c r="W15" i="7"/>
  <c r="W14" i="7"/>
  <c r="W13" i="7"/>
  <c r="W12" i="7"/>
  <c r="W16" i="7" s="1"/>
  <c r="U13" i="7"/>
  <c r="V13" i="7"/>
  <c r="T14" i="7" s="1"/>
  <c r="C10" i="1"/>
  <c r="T28" i="5" l="1"/>
  <c r="Q40" i="5" s="1"/>
  <c r="Q41" i="5" s="1"/>
  <c r="T28" i="12"/>
  <c r="Q40" i="12" s="1"/>
  <c r="Q41" i="12" s="1"/>
  <c r="U14" i="9"/>
  <c r="V14" i="9" s="1"/>
  <c r="T15" i="9" s="1"/>
  <c r="U14" i="7"/>
  <c r="V14" i="7" s="1"/>
  <c r="T15" i="7" s="1"/>
  <c r="AF31" i="14"/>
  <c r="AF32" i="14" s="1"/>
  <c r="AF33" i="14" s="1"/>
  <c r="AF34" i="14" s="1"/>
  <c r="AF35" i="14" s="1"/>
  <c r="AF36" i="14" s="1"/>
  <c r="AF37" i="14" s="1"/>
  <c r="AF38" i="14" s="1"/>
  <c r="AF39" i="14" s="1"/>
  <c r="AE31" i="14"/>
  <c r="AE32" i="14" s="1"/>
  <c r="AE33" i="14" s="1"/>
  <c r="AE34" i="14" s="1"/>
  <c r="AE35" i="14" s="1"/>
  <c r="AE36" i="14" s="1"/>
  <c r="AE37" i="14" s="1"/>
  <c r="AE38" i="14" s="1"/>
  <c r="AE39" i="14" s="1"/>
  <c r="AG30" i="14"/>
  <c r="AG31" i="14" s="1"/>
  <c r="AG32" i="14" s="1"/>
  <c r="AD27" i="14"/>
  <c r="AD26" i="14"/>
  <c r="U15" i="9" l="1"/>
  <c r="V15" i="9" s="1"/>
  <c r="U15" i="7"/>
  <c r="V15" i="7" s="1"/>
  <c r="AG33" i="14"/>
  <c r="AD32" i="14"/>
  <c r="AD33" i="14"/>
  <c r="AC31" i="14"/>
  <c r="AD31" i="14"/>
  <c r="AC32" i="14"/>
  <c r="AC33" i="14" l="1"/>
  <c r="AG34" i="14"/>
  <c r="AG35" i="14" l="1"/>
  <c r="AC34" i="14"/>
  <c r="AD34" i="14"/>
  <c r="AG36" i="14" l="1"/>
  <c r="AC35" i="14"/>
  <c r="AD35" i="14"/>
  <c r="AG37" i="14" l="1"/>
  <c r="AD36" i="14"/>
  <c r="AC36" i="14"/>
  <c r="AC37" i="14" l="1"/>
  <c r="AG38" i="14"/>
  <c r="AD37" i="14"/>
  <c r="AG39" i="14" l="1"/>
  <c r="AC38" i="14"/>
  <c r="AD38" i="14"/>
  <c r="AD39" i="14" l="1"/>
  <c r="AC39" i="14"/>
  <c r="C15" i="1" l="1"/>
  <c r="C14" i="1" l="1"/>
  <c r="C13" i="1"/>
  <c r="C12" i="1"/>
  <c r="C11" i="1" l="1"/>
</calcChain>
</file>

<file path=xl/sharedStrings.xml><?xml version="1.0" encoding="utf-8"?>
<sst xmlns="http://schemas.openxmlformats.org/spreadsheetml/2006/main" count="1334" uniqueCount="192">
  <si>
    <t>Question</t>
  </si>
  <si>
    <t>Sheet</t>
  </si>
  <si>
    <t>Type</t>
  </si>
  <si>
    <t>Reading:</t>
  </si>
  <si>
    <t>Model:</t>
  </si>
  <si>
    <t>Problem Type:</t>
  </si>
  <si>
    <t>Given</t>
  </si>
  <si>
    <t>|</t>
  </si>
  <si>
    <t>Find</t>
  </si>
  <si>
    <t>=</t>
  </si>
  <si>
    <t>-</t>
  </si>
  <si>
    <t>Problem 1</t>
  </si>
  <si>
    <t>Problem 2</t>
  </si>
  <si>
    <t>Problem 3</t>
  </si>
  <si>
    <t>Problem 4</t>
  </si>
  <si>
    <t>+</t>
  </si>
  <si>
    <t>(a)</t>
  </si>
  <si>
    <t>(b)</t>
  </si>
  <si>
    <t>Step 1</t>
  </si>
  <si>
    <t>/</t>
  </si>
  <si>
    <t>amount</t>
  </si>
  <si>
    <t>Problem 5</t>
  </si>
  <si>
    <t>Problem 6</t>
  </si>
  <si>
    <t>(c)</t>
  </si>
  <si>
    <t>(d)</t>
  </si>
  <si>
    <t>period</t>
  </si>
  <si>
    <t>growth:</t>
  </si>
  <si>
    <t>start</t>
  </si>
  <si>
    <t>excess:</t>
  </si>
  <si>
    <t>step</t>
  </si>
  <si>
    <t>ranges for prior year based on current year</t>
  </si>
  <si>
    <t>low UCAE</t>
  </si>
  <si>
    <t>high UCAE</t>
  </si>
  <si>
    <t>low paid</t>
  </si>
  <si>
    <t>high paid</t>
  </si>
  <si>
    <t>CIA.IFRS17-LRC</t>
  </si>
  <si>
    <t>Example from section 4.7</t>
  </si>
  <si>
    <t>Calculating ending CSM</t>
  </si>
  <si>
    <t xml:space="preserve"> complete the table below</t>
  </si>
  <si>
    <t>Calculate the ending CSM (Contractual Service Margin) for the end of each quarterly reporting period of</t>
  </si>
  <si>
    <t>(1)</t>
  </si>
  <si>
    <t>(2)</t>
  </si>
  <si>
    <t>(3)</t>
  </si>
  <si>
    <t>(4)</t>
  </si>
  <si>
    <t>(5)</t>
  </si>
  <si>
    <t>(6)</t>
  </si>
  <si>
    <t>(7)</t>
  </si>
  <si>
    <t>% opening</t>
  </si>
  <si>
    <t>opening</t>
  </si>
  <si>
    <t>$ dollars</t>
  </si>
  <si>
    <t>ending</t>
  </si>
  <si>
    <t>incremental</t>
  </si>
  <si>
    <t>remaining</t>
  </si>
  <si>
    <t>CSM</t>
  </si>
  <si>
    <t>CSM at beginning of year</t>
  </si>
  <si>
    <t xml:space="preserve"> &lt;==</t>
  </si>
  <si>
    <t>or ending CSM from previous quarter/year</t>
  </si>
  <si>
    <t>CUs</t>
  </si>
  <si>
    <t>amortized</t>
  </si>
  <si>
    <t>earning</t>
  </si>
  <si>
    <t>in</t>
  </si>
  <si>
    <t>at end of</t>
  </si>
  <si>
    <t>for</t>
  </si>
  <si>
    <t>pattern</t>
  </si>
  <si>
    <t>*  "CUs" stands for Coverage Units</t>
  </si>
  <si>
    <t>reporting</t>
  </si>
  <si>
    <t>*  Recall that Coverage Units represent the quantity of</t>
  </si>
  <si>
    <t xml:space="preserve">    insurance contract services provided by insurer</t>
  </si>
  <si>
    <t>*  Coverage Units are roughly proportional to # of contracts or policies</t>
  </si>
  <si>
    <t>Q1 2024</t>
  </si>
  <si>
    <t>total</t>
  </si>
  <si>
    <t>Q2 2024</t>
  </si>
  <si>
    <t>* Col (6) is the final answer</t>
  </si>
  <si>
    <t>Q3 2024</t>
  </si>
  <si>
    <t>(1) / [ (1) + (2) ]</t>
  </si>
  <si>
    <t>Q4 2024</t>
  </si>
  <si>
    <t>ending CSM from previous quarter</t>
  </si>
  <si>
    <t>(3) x (4)</t>
  </si>
  <si>
    <t>(4) - (5)</t>
  </si>
  <si>
    <t>(1) / [ Tot(1) ]</t>
  </si>
  <si>
    <t>TIP</t>
  </si>
  <si>
    <t xml:space="preserve"> To learn how to do this problem, you just have to memorize the layout of the table and the formulas</t>
  </si>
  <si>
    <t xml:space="preserve"> for each column.</t>
  </si>
  <si>
    <t>Q1 2025</t>
  </si>
  <si>
    <t>Q2 2025</t>
  </si>
  <si>
    <t>Q3 2025</t>
  </si>
  <si>
    <t>Q4 2025</t>
  </si>
  <si>
    <t>Example from section 5.2</t>
  </si>
  <si>
    <t xml:space="preserve"> apply the formula for LRC at initial recognition</t>
  </si>
  <si>
    <t>Calculating LRC using PAA (Premium Allocation Approach)</t>
  </si>
  <si>
    <t>expected premiums</t>
  </si>
  <si>
    <t>directly attributable acquisition expenses</t>
  </si>
  <si>
    <t>Calculate the LRC for the given group of insurance contracts at the end of year 1 using PAA.</t>
  </si>
  <si>
    <r>
      <t xml:space="preserve"> </t>
    </r>
    <r>
      <rPr>
        <sz val="11"/>
        <color rgb="FFFF0000"/>
        <rFont val="Calibri"/>
        <family val="2"/>
        <scheme val="minor"/>
      </rPr>
      <t>&lt;==</t>
    </r>
    <r>
      <rPr>
        <i/>
        <sz val="11"/>
        <color rgb="FFFF0000"/>
        <rFont val="Calibri"/>
        <family val="2"/>
        <scheme val="minor"/>
      </rPr>
      <t xml:space="preserve"> final answer to part (a)</t>
    </r>
  </si>
  <si>
    <t>LRC at initial recognition</t>
  </si>
  <si>
    <t>insurance service result for year 1</t>
  </si>
  <si>
    <t xml:space="preserve"> calculate the insurance service result for year 1:</t>
  </si>
  <si>
    <t>(revenue - expenses)</t>
  </si>
  <si>
    <t>profit /loss for year 1</t>
  </si>
  <si>
    <t>LRC using PAA at the end of year 1</t>
  </si>
  <si>
    <t>(i)</t>
  </si>
  <si>
    <t xml:space="preserve"> insurance revenue</t>
  </si>
  <si>
    <t>revenue recognized under PAA</t>
  </si>
  <si>
    <t>premium</t>
  </si>
  <si>
    <t>coverage period</t>
  </si>
  <si>
    <t>year(s)</t>
  </si>
  <si>
    <t>details of cash flows</t>
  </si>
  <si>
    <t>description</t>
  </si>
  <si>
    <t>other info</t>
  </si>
  <si>
    <t>total insurance revenue</t>
  </si>
  <si>
    <t>received at inception</t>
  </si>
  <si>
    <t>paid at inception</t>
  </si>
  <si>
    <t>(ii)</t>
  </si>
  <si>
    <t xml:space="preserve"> insurance service expenses</t>
  </si>
  <si>
    <t>directly attributable maintenance expenses</t>
  </si>
  <si>
    <t>Incurred in year 1</t>
  </si>
  <si>
    <t>NON-DIRECTLY attributable acquisition expenses</t>
  </si>
  <si>
    <t>(insurance acquistion cash flows)</t>
  </si>
  <si>
    <t>NON-DIRECTLY attributable maintenance expenses</t>
  </si>
  <si>
    <t>per year</t>
  </si>
  <si>
    <t>further assumptions</t>
  </si>
  <si>
    <t>(incurred claims, excluding investment components, and other</t>
  </si>
  <si>
    <t>no claims are incurred in year 1</t>
  </si>
  <si>
    <t xml:space="preserve"> incurred insurance service expenses)</t>
  </si>
  <si>
    <t>expected premium receipts are allocated on the basis of the passage of time</t>
  </si>
  <si>
    <t>acquisition costs are deferred &amp; amortized over the coverage period of</t>
  </si>
  <si>
    <t>total insurance service expenses</t>
  </si>
  <si>
    <t>there is no discounting</t>
  </si>
  <si>
    <t>(i) - (ii)</t>
  </si>
  <si>
    <t xml:space="preserve"> insurance service result</t>
  </si>
  <si>
    <t>insurance revenue</t>
  </si>
  <si>
    <r>
      <t xml:space="preserve"> </t>
    </r>
    <r>
      <rPr>
        <sz val="11"/>
        <color rgb="FFFF0000"/>
        <rFont val="Calibri"/>
        <family val="2"/>
        <scheme val="minor"/>
      </rPr>
      <t>&lt;==</t>
    </r>
    <r>
      <rPr>
        <i/>
        <sz val="11"/>
        <color rgb="FFFF0000"/>
        <rFont val="Calibri"/>
        <family val="2"/>
        <scheme val="minor"/>
      </rPr>
      <t xml:space="preserve"> final answer to part (b)</t>
    </r>
  </si>
  <si>
    <r>
      <t xml:space="preserve"> to find profit / loss, we need to first calculate </t>
    </r>
    <r>
      <rPr>
        <b/>
        <u/>
        <sz val="11"/>
        <color theme="1"/>
        <rFont val="Calibri"/>
        <family val="2"/>
        <scheme val="minor"/>
      </rPr>
      <t>other expenses</t>
    </r>
  </si>
  <si>
    <t>total other expenses</t>
  </si>
  <si>
    <t>then</t>
  </si>
  <si>
    <t xml:space="preserve"> profit / loss</t>
  </si>
  <si>
    <t xml:space="preserve"> - </t>
  </si>
  <si>
    <r>
      <t xml:space="preserve"> </t>
    </r>
    <r>
      <rPr>
        <sz val="11"/>
        <color rgb="FFFF0000"/>
        <rFont val="Calibri"/>
        <family val="2"/>
        <scheme val="minor"/>
      </rPr>
      <t>&lt;==</t>
    </r>
    <r>
      <rPr>
        <i/>
        <sz val="11"/>
        <color rgb="FFFF0000"/>
        <rFont val="Calibri"/>
        <family val="2"/>
        <scheme val="minor"/>
      </rPr>
      <t xml:space="preserve"> final answer to part (c)</t>
    </r>
  </si>
  <si>
    <t xml:space="preserve">LRC  = </t>
  </si>
  <si>
    <t>carrying amount at start of reporting period</t>
  </si>
  <si>
    <t>premiums received in period</t>
  </si>
  <si>
    <t>insurance acquisition cash flows</t>
  </si>
  <si>
    <t>amortization of insurance acquisition cash flows recognized as an expense in the reporting period</t>
  </si>
  <si>
    <t>adjustments to a financing component</t>
  </si>
  <si>
    <t>insurance revenue (for insurance contract services provided in that period)</t>
  </si>
  <si>
    <t>investment componenst paid/transferred to LIC</t>
  </si>
  <si>
    <t>&lt;====</t>
  </si>
  <si>
    <t>at the start of year 1 there is no carrying amount yet</t>
  </si>
  <si>
    <t>expected premiums paid at inception (GIVEN)</t>
  </si>
  <si>
    <t>directly attributable acquisition expenses (GIVEN)</t>
  </si>
  <si>
    <t>directly attributable acquisition expenses (AMORTIZED - see part (b)(ii) above)</t>
  </si>
  <si>
    <r>
      <t xml:space="preserve">assume 0 because </t>
    </r>
    <r>
      <rPr>
        <i/>
        <u/>
        <sz val="11"/>
        <color rgb="FF00B050"/>
        <rFont val="Calibri"/>
        <family val="2"/>
        <scheme val="minor"/>
      </rPr>
      <t>no information</t>
    </r>
    <r>
      <rPr>
        <i/>
        <sz val="11"/>
        <color rgb="FF00B050"/>
        <rFont val="Calibri"/>
        <family val="2"/>
        <scheme val="minor"/>
      </rPr>
      <t xml:space="preserve"> was provided</t>
    </r>
  </si>
  <si>
    <t>amortization of insurance revenue (see part (b)(i) above)</t>
  </si>
  <si>
    <r>
      <t xml:space="preserve">assume 0 because </t>
    </r>
    <r>
      <rPr>
        <i/>
        <u/>
        <sz val="11"/>
        <color rgb="FFFF0000"/>
        <rFont val="Calibri"/>
        <family val="2"/>
        <scheme val="minor"/>
      </rPr>
      <t>no information</t>
    </r>
    <r>
      <rPr>
        <i/>
        <sz val="11"/>
        <color rgb="FFFF0000"/>
        <rFont val="Calibri"/>
        <family val="2"/>
        <scheme val="minor"/>
      </rPr>
      <t xml:space="preserve"> was provided</t>
    </r>
  </si>
  <si>
    <r>
      <t xml:space="preserve"> </t>
    </r>
    <r>
      <rPr>
        <sz val="11"/>
        <color rgb="FFFF0000"/>
        <rFont val="Calibri"/>
        <family val="2"/>
        <scheme val="minor"/>
      </rPr>
      <t>&lt;==</t>
    </r>
    <r>
      <rPr>
        <i/>
        <sz val="11"/>
        <color rgb="FFFF0000"/>
        <rFont val="Calibri"/>
        <family val="2"/>
        <scheme val="minor"/>
      </rPr>
      <t xml:space="preserve"> final answer to part (d)</t>
    </r>
  </si>
  <si>
    <t>Excel Spreadsheet</t>
  </si>
  <si>
    <t>Using basic formulas to calculate LC &amp; LRC (EASY version)</t>
  </si>
  <si>
    <t xml:space="preserve"> Complete the table using the indicated formulas (there is only 1 step - this is a pretty easy problem)</t>
  </si>
  <si>
    <t>(final answers are highlighted in green)</t>
  </si>
  <si>
    <t>For the groups of policies given  below, calculate:</t>
  </si>
  <si>
    <t>Profit / Loss</t>
  </si>
  <si>
    <t>(24)</t>
  </si>
  <si>
    <t>(25)</t>
  </si>
  <si>
    <t>(26)</t>
  </si>
  <si>
    <t>(27)</t>
  </si>
  <si>
    <t>(28)</t>
  </si>
  <si>
    <t>LC (Loss Component)</t>
  </si>
  <si>
    <t>PAA LRC</t>
  </si>
  <si>
    <t>Total LRC</t>
  </si>
  <si>
    <t>Total LRC in Financial Statements (Liability for Remaining Coverage)`</t>
  </si>
  <si>
    <t>excluding</t>
  </si>
  <si>
    <t>Profit /</t>
  </si>
  <si>
    <t>Group</t>
  </si>
  <si>
    <t>FCF</t>
  </si>
  <si>
    <t>LC</t>
  </si>
  <si>
    <t>Loss</t>
  </si>
  <si>
    <t>Fin Stmts</t>
  </si>
  <si>
    <t>A</t>
  </si>
  <si>
    <t>Fulfullment Cash Flows</t>
  </si>
  <si>
    <t>B</t>
  </si>
  <si>
    <t>LRC calculated using Premium Allocation Approach</t>
  </si>
  <si>
    <t>(26) = (25) - (24)</t>
  </si>
  <si>
    <t>(27) = max(0, (24) - (25))</t>
  </si>
  <si>
    <t>(28) = (25) + (27)</t>
  </si>
  <si>
    <t>Side Note</t>
  </si>
  <si>
    <t xml:space="preserve"> If you write out the formulas used in the above table, this is what they look like:</t>
  </si>
  <si>
    <t>(PAA LRC excluding LC) - FCF</t>
  </si>
  <si>
    <r>
      <t xml:space="preserve">max( 0 , </t>
    </r>
    <r>
      <rPr>
        <sz val="11"/>
        <color rgb="FF0070C0"/>
        <rFont val="Calibri"/>
        <family val="2"/>
        <scheme val="minor"/>
      </rPr>
      <t>FCF - (PAA LRC excluding LC)</t>
    </r>
    <r>
      <rPr>
        <sz val="11"/>
        <color theme="1"/>
        <rFont val="Calibri"/>
        <family val="2"/>
        <scheme val="minor"/>
      </rPr>
      <t xml:space="preserve"> )</t>
    </r>
  </si>
  <si>
    <t xml:space="preserve">  ==&gt;  Profit / Loss is always the same magnitude but opposite sign of LC</t>
  </si>
  <si>
    <t>(PAA LRC excluding LC) + LC</t>
  </si>
  <si>
    <t xml:space="preserve">  ==&gt;  This formula for Total LRC assumes LRC is calculated using PAA (answer may be different if GMA is used)</t>
  </si>
  <si>
    <t>Exam 6C:  IFRS17-LRC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</si>
</sst>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0.0%"/>
    <numFmt numFmtId="166" formatCode="_-&quot;$&quot;* #,##0_-;\-&quot;$&quot;* #,##0_-;_-&quot;$&quot;* &quot;-&quot;??_-;_-@_-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i/>
      <sz val="11"/>
      <color rgb="FF00B050"/>
      <name val="Calibri"/>
      <family val="2"/>
      <scheme val="minor"/>
    </font>
    <font>
      <i/>
      <u/>
      <sz val="11"/>
      <color rgb="FF00B050"/>
      <name val="Calibri"/>
      <family val="2"/>
      <scheme val="minor"/>
    </font>
    <font>
      <i/>
      <u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147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1" fillId="0" borderId="0" xfId="0" applyFont="1"/>
    <xf numFmtId="0" fontId="0" fillId="0" borderId="0" xfId="0" applyFont="1"/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0" fontId="3" fillId="2" borderId="0" xfId="1" applyFill="1" applyAlignment="1">
      <alignment horizontal="center"/>
    </xf>
    <xf numFmtId="0" fontId="0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0" fontId="0" fillId="0" borderId="5" xfId="0" applyFont="1" applyBorder="1"/>
    <xf numFmtId="3" fontId="1" fillId="0" borderId="0" xfId="0" applyNumberFormat="1" applyFont="1"/>
    <xf numFmtId="0" fontId="11" fillId="0" borderId="0" xfId="0" applyFont="1"/>
    <xf numFmtId="0" fontId="0" fillId="0" borderId="0" xfId="0" applyFont="1" applyAlignment="1">
      <alignment horizontal="center"/>
    </xf>
    <xf numFmtId="3" fontId="0" fillId="0" borderId="5" xfId="0" applyNumberFormat="1" applyFont="1" applyBorder="1"/>
    <xf numFmtId="3" fontId="9" fillId="0" borderId="0" xfId="0" applyNumberFormat="1" applyFont="1"/>
    <xf numFmtId="3" fontId="0" fillId="0" borderId="10" xfId="0" applyNumberFormat="1" applyFont="1" applyBorder="1"/>
    <xf numFmtId="3" fontId="0" fillId="0" borderId="12" xfId="0" applyNumberFormat="1" applyFont="1" applyBorder="1"/>
    <xf numFmtId="3" fontId="0" fillId="0" borderId="0" xfId="0" applyNumberFormat="1" applyFont="1" applyBorder="1"/>
    <xf numFmtId="3" fontId="0" fillId="0" borderId="13" xfId="0" applyNumberFormat="1" applyFont="1" applyBorder="1"/>
    <xf numFmtId="3" fontId="0" fillId="0" borderId="1" xfId="0" applyNumberFormat="1" applyFont="1" applyBorder="1"/>
    <xf numFmtId="3" fontId="0" fillId="3" borderId="3" xfId="0" applyNumberFormat="1" applyFont="1" applyFill="1" applyBorder="1"/>
    <xf numFmtId="3" fontId="0" fillId="3" borderId="2" xfId="0" applyNumberFormat="1" applyFont="1" applyFill="1" applyBorder="1"/>
    <xf numFmtId="3" fontId="0" fillId="0" borderId="2" xfId="0" applyNumberFormat="1" applyFont="1" applyBorder="1"/>
    <xf numFmtId="0" fontId="8" fillId="6" borderId="0" xfId="4" applyAlignment="1">
      <alignment horizontal="center"/>
    </xf>
    <xf numFmtId="3" fontId="6" fillId="4" borderId="0" xfId="2" applyNumberFormat="1" applyAlignment="1">
      <alignment horizontal="center"/>
    </xf>
    <xf numFmtId="3" fontId="0" fillId="0" borderId="0" xfId="0" quotePrefix="1" applyNumberFormat="1" applyFont="1" applyAlignment="1">
      <alignment horizontal="center"/>
    </xf>
    <xf numFmtId="3" fontId="0" fillId="0" borderId="6" xfId="0" applyNumberFormat="1" applyFont="1" applyBorder="1"/>
    <xf numFmtId="3" fontId="0" fillId="3" borderId="6" xfId="0" applyNumberFormat="1" applyFont="1" applyFill="1" applyBorder="1"/>
    <xf numFmtId="3" fontId="0" fillId="0" borderId="3" xfId="0" applyNumberFormat="1" applyFont="1" applyBorder="1"/>
    <xf numFmtId="3" fontId="0" fillId="0" borderId="0" xfId="0" applyNumberFormat="1" applyFont="1" applyAlignment="1">
      <alignment horizontal="left"/>
    </xf>
    <xf numFmtId="3" fontId="10" fillId="0" borderId="0" xfId="0" applyNumberFormat="1" applyFont="1"/>
    <xf numFmtId="0" fontId="0" fillId="2" borderId="0" xfId="0" quotePrefix="1" applyFont="1" applyFill="1"/>
    <xf numFmtId="3" fontId="0" fillId="0" borderId="1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0" fillId="0" borderId="8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1" fillId="0" borderId="0" xfId="0" applyNumberFormat="1" applyFont="1" applyBorder="1"/>
    <xf numFmtId="9" fontId="0" fillId="0" borderId="0" xfId="5" applyFont="1" applyAlignment="1">
      <alignment horizontal="center"/>
    </xf>
    <xf numFmtId="0" fontId="0" fillId="0" borderId="3" xfId="0" applyFont="1" applyBorder="1"/>
    <xf numFmtId="3" fontId="11" fillId="0" borderId="0" xfId="0" applyNumberFormat="1" applyFont="1"/>
    <xf numFmtId="0" fontId="1" fillId="0" borderId="0" xfId="0" applyFont="1" applyAlignment="1">
      <alignment horizontal="center"/>
    </xf>
    <xf numFmtId="0" fontId="9" fillId="0" borderId="0" xfId="0" applyFont="1"/>
    <xf numFmtId="3" fontId="9" fillId="0" borderId="0" xfId="0" applyNumberFormat="1" applyFont="1" applyAlignment="1">
      <alignment horizontal="center"/>
    </xf>
    <xf numFmtId="0" fontId="0" fillId="0" borderId="6" xfId="0" applyFont="1" applyBorder="1"/>
    <xf numFmtId="0" fontId="6" fillId="4" borderId="0" xfId="2" applyAlignment="1">
      <alignment horizontal="center"/>
    </xf>
    <xf numFmtId="3" fontId="8" fillId="6" borderId="6" xfId="4" applyNumberFormat="1" applyBorder="1"/>
    <xf numFmtId="0" fontId="9" fillId="0" borderId="0" xfId="0" applyFont="1" applyAlignment="1">
      <alignment horizontal="center"/>
    </xf>
    <xf numFmtId="3" fontId="0" fillId="0" borderId="11" xfId="0" quotePrefix="1" applyNumberFormat="1" applyFont="1" applyBorder="1" applyAlignment="1">
      <alignment horizontal="center"/>
    </xf>
    <xf numFmtId="3" fontId="0" fillId="0" borderId="3" xfId="0" quotePrefix="1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2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0" fillId="3" borderId="2" xfId="0" applyNumberFormat="1" applyFont="1" applyFill="1" applyBorder="1" applyAlignment="1">
      <alignment horizontal="center"/>
    </xf>
    <xf numFmtId="3" fontId="0" fillId="3" borderId="6" xfId="0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0" fontId="9" fillId="0" borderId="0" xfId="0" quotePrefix="1" applyFont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NumberFormat="1" applyFill="1" applyAlignment="1">
      <alignment horizontal="center"/>
    </xf>
    <xf numFmtId="3" fontId="0" fillId="0" borderId="5" xfId="0" quotePrefix="1" applyNumberFormat="1" applyFont="1" applyBorder="1" applyAlignment="1">
      <alignment horizontal="center"/>
    </xf>
    <xf numFmtId="3" fontId="0" fillId="0" borderId="6" xfId="0" quotePrefix="1" applyNumberFormat="1" applyFont="1" applyBorder="1" applyAlignment="1">
      <alignment horizontal="center"/>
    </xf>
    <xf numFmtId="3" fontId="0" fillId="0" borderId="4" xfId="0" quotePrefix="1" applyNumberFormat="1" applyFont="1" applyBorder="1" applyAlignment="1">
      <alignment horizontal="center"/>
    </xf>
    <xf numFmtId="0" fontId="0" fillId="0" borderId="8" xfId="0" applyFont="1" applyBorder="1"/>
    <xf numFmtId="3" fontId="12" fillId="0" borderId="12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3" fontId="12" fillId="0" borderId="0" xfId="0" applyNumberFormat="1" applyFont="1" applyBorder="1" applyAlignment="1">
      <alignment horizontal="center"/>
    </xf>
    <xf numFmtId="3" fontId="6" fillId="4" borderId="12" xfId="2" applyNumberFormat="1" applyBorder="1" applyAlignment="1">
      <alignment horizontal="center"/>
    </xf>
    <xf numFmtId="3" fontId="6" fillId="4" borderId="0" xfId="2" quotePrefix="1" applyNumberFormat="1" applyBorder="1" applyAlignment="1">
      <alignment horizontal="center"/>
    </xf>
    <xf numFmtId="3" fontId="6" fillId="4" borderId="0" xfId="2" applyNumberFormat="1" applyBorder="1" applyAlignment="1">
      <alignment horizontal="center"/>
    </xf>
    <xf numFmtId="3" fontId="6" fillId="4" borderId="3" xfId="2" applyNumberFormat="1" applyBorder="1" applyAlignment="1">
      <alignment horizontal="center"/>
    </xf>
    <xf numFmtId="0" fontId="0" fillId="0" borderId="4" xfId="0" applyFont="1" applyBorder="1"/>
    <xf numFmtId="3" fontId="9" fillId="0" borderId="0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3" fontId="12" fillId="0" borderId="12" xfId="0" quotePrefix="1" applyNumberFormat="1" applyFont="1" applyBorder="1" applyAlignment="1">
      <alignment horizontal="center"/>
    </xf>
    <xf numFmtId="3" fontId="0" fillId="0" borderId="0" xfId="0" quotePrefix="1" applyNumberFormat="1" applyFont="1" applyBorder="1" applyAlignment="1">
      <alignment horizontal="center"/>
    </xf>
    <xf numFmtId="3" fontId="12" fillId="0" borderId="0" xfId="0" quotePrefix="1" applyNumberFormat="1" applyFont="1" applyBorder="1" applyAlignment="1">
      <alignment horizontal="center"/>
    </xf>
    <xf numFmtId="3" fontId="0" fillId="0" borderId="12" xfId="0" applyNumberFormat="1" applyFont="1" applyBorder="1" applyAlignment="1">
      <alignment horizontal="center"/>
    </xf>
    <xf numFmtId="3" fontId="0" fillId="0" borderId="10" xfId="0" quotePrefix="1" applyNumberFormat="1" applyFont="1" applyBorder="1" applyAlignment="1">
      <alignment horizontal="center"/>
    </xf>
    <xf numFmtId="3" fontId="11" fillId="0" borderId="0" xfId="0" quotePrefix="1" applyNumberFormat="1" applyFont="1"/>
    <xf numFmtId="3" fontId="0" fillId="0" borderId="0" xfId="0" quotePrefix="1" applyNumberFormat="1" applyFont="1"/>
    <xf numFmtId="3" fontId="0" fillId="0" borderId="13" xfId="0" applyNumberFormat="1" applyFont="1" applyBorder="1" applyAlignment="1">
      <alignment horizontal="center"/>
    </xf>
    <xf numFmtId="3" fontId="0" fillId="3" borderId="0" xfId="0" applyNumberFormat="1" applyFont="1" applyFill="1" applyBorder="1"/>
    <xf numFmtId="164" fontId="0" fillId="0" borderId="12" xfId="5" applyNumberFormat="1" applyFont="1" applyBorder="1" applyAlignment="1">
      <alignment horizontal="right"/>
    </xf>
    <xf numFmtId="3" fontId="0" fillId="3" borderId="0" xfId="0" applyNumberFormat="1" applyFont="1" applyFill="1" applyBorder="1" applyAlignment="1">
      <alignment horizontal="right"/>
    </xf>
    <xf numFmtId="3" fontId="0" fillId="0" borderId="0" xfId="0" applyNumberFormat="1" applyFont="1" applyBorder="1" applyAlignment="1">
      <alignment horizontal="right"/>
    </xf>
    <xf numFmtId="3" fontId="6" fillId="4" borderId="3" xfId="2" applyNumberFormat="1" applyBorder="1" applyAlignment="1">
      <alignment horizontal="right"/>
    </xf>
    <xf numFmtId="164" fontId="0" fillId="0" borderId="3" xfId="5" applyNumberFormat="1" applyFont="1" applyBorder="1" applyAlignment="1">
      <alignment horizontal="right"/>
    </xf>
    <xf numFmtId="3" fontId="0" fillId="3" borderId="3" xfId="0" quotePrefix="1" applyNumberFormat="1" applyFont="1" applyFill="1" applyBorder="1"/>
    <xf numFmtId="3" fontId="0" fillId="3" borderId="1" xfId="0" applyNumberFormat="1" applyFont="1" applyFill="1" applyBorder="1"/>
    <xf numFmtId="164" fontId="0" fillId="0" borderId="13" xfId="5" applyNumberFormat="1" applyFont="1" applyBorder="1" applyAlignment="1">
      <alignment horizontal="right"/>
    </xf>
    <xf numFmtId="3" fontId="0" fillId="0" borderId="1" xfId="0" applyNumberFormat="1" applyFont="1" applyBorder="1" applyAlignment="1">
      <alignment horizontal="right"/>
    </xf>
    <xf numFmtId="3" fontId="6" fillId="4" borderId="2" xfId="2" applyNumberFormat="1" applyBorder="1" applyAlignment="1">
      <alignment horizontal="right"/>
    </xf>
    <xf numFmtId="164" fontId="0" fillId="0" borderId="2" xfId="5" applyNumberFormat="1" applyFont="1" applyBorder="1" applyAlignment="1">
      <alignment horizontal="right"/>
    </xf>
    <xf numFmtId="3" fontId="0" fillId="0" borderId="13" xfId="0" applyNumberFormat="1" applyFont="1" applyBorder="1" applyAlignment="1">
      <alignment horizontal="right"/>
    </xf>
    <xf numFmtId="3" fontId="0" fillId="0" borderId="2" xfId="0" applyNumberFormat="1" applyFont="1" applyBorder="1" applyAlignment="1">
      <alignment horizontal="right"/>
    </xf>
    <xf numFmtId="166" fontId="0" fillId="0" borderId="0" xfId="0" applyNumberFormat="1" applyFont="1"/>
    <xf numFmtId="166" fontId="8" fillId="6" borderId="0" xfId="4" applyNumberFormat="1"/>
    <xf numFmtId="0" fontId="10" fillId="0" borderId="0" xfId="0" applyFont="1"/>
    <xf numFmtId="3" fontId="0" fillId="0" borderId="4" xfId="0" applyNumberFormat="1" applyFont="1" applyBorder="1"/>
    <xf numFmtId="3" fontId="0" fillId="3" borderId="5" xfId="0" applyNumberFormat="1" applyFont="1" applyFill="1" applyBorder="1" applyAlignment="1">
      <alignment horizontal="center"/>
    </xf>
    <xf numFmtId="166" fontId="0" fillId="0" borderId="0" xfId="7" applyNumberFormat="1" applyFont="1"/>
    <xf numFmtId="166" fontId="13" fillId="0" borderId="0" xfId="2" applyNumberFormat="1" applyFont="1" applyFill="1"/>
    <xf numFmtId="3" fontId="8" fillId="6" borderId="4" xfId="4" applyNumberFormat="1" applyBorder="1"/>
    <xf numFmtId="3" fontId="8" fillId="6" borderId="5" xfId="4" applyNumberFormat="1" applyBorder="1"/>
    <xf numFmtId="3" fontId="1" fillId="0" borderId="0" xfId="0" applyNumberFormat="1" applyFont="1" applyAlignment="1">
      <alignment horizontal="right"/>
    </xf>
    <xf numFmtId="166" fontId="8" fillId="6" borderId="10" xfId="4" applyNumberFormat="1" applyBorder="1"/>
    <xf numFmtId="166" fontId="0" fillId="3" borderId="6" xfId="7" applyNumberFormat="1" applyFont="1" applyFill="1" applyBorder="1"/>
    <xf numFmtId="3" fontId="0" fillId="0" borderId="6" xfId="0" applyNumberFormat="1" applyBorder="1"/>
    <xf numFmtId="166" fontId="0" fillId="3" borderId="3" xfId="7" applyNumberFormat="1" applyFont="1" applyFill="1" applyBorder="1"/>
    <xf numFmtId="3" fontId="0" fillId="0" borderId="3" xfId="0" applyNumberFormat="1" applyBorder="1"/>
    <xf numFmtId="166" fontId="0" fillId="3" borderId="2" xfId="7" applyNumberFormat="1" applyFont="1" applyFill="1" applyBorder="1"/>
    <xf numFmtId="3" fontId="0" fillId="0" borderId="2" xfId="0" applyNumberFormat="1" applyBorder="1"/>
    <xf numFmtId="166" fontId="0" fillId="0" borderId="0" xfId="7" applyNumberFormat="1" applyFont="1" applyAlignment="1">
      <alignment horizontal="center"/>
    </xf>
    <xf numFmtId="3" fontId="10" fillId="0" borderId="0" xfId="0" quotePrefix="1" applyNumberFormat="1" applyFont="1"/>
    <xf numFmtId="166" fontId="5" fillId="0" borderId="0" xfId="7" applyNumberFormat="1" applyFont="1"/>
    <xf numFmtId="166" fontId="0" fillId="0" borderId="1" xfId="7" applyNumberFormat="1" applyFont="1" applyBorder="1"/>
    <xf numFmtId="3" fontId="0" fillId="3" borderId="1" xfId="0" applyNumberFormat="1" applyFont="1" applyFill="1" applyBorder="1" applyAlignment="1">
      <alignment horizontal="center"/>
    </xf>
    <xf numFmtId="166" fontId="7" fillId="5" borderId="10" xfId="3" applyNumberFormat="1" applyBorder="1"/>
    <xf numFmtId="166" fontId="7" fillId="5" borderId="0" xfId="3" applyNumberFormat="1"/>
    <xf numFmtId="166" fontId="14" fillId="0" borderId="7" xfId="2" applyNumberFormat="1" applyFont="1" applyFill="1" applyBorder="1"/>
    <xf numFmtId="3" fontId="16" fillId="0" borderId="0" xfId="0" applyNumberFormat="1" applyFont="1"/>
    <xf numFmtId="166" fontId="14" fillId="0" borderId="0" xfId="2" applyNumberFormat="1" applyFont="1" applyFill="1"/>
    <xf numFmtId="166" fontId="6" fillId="4" borderId="7" xfId="2" applyNumberFormat="1" applyBorder="1"/>
    <xf numFmtId="3" fontId="16" fillId="0" borderId="0" xfId="0" applyNumberFormat="1" applyFont="1" applyAlignment="1">
      <alignment horizontal="center"/>
    </xf>
    <xf numFmtId="166" fontId="16" fillId="0" borderId="0" xfId="7" applyNumberFormat="1" applyFont="1"/>
    <xf numFmtId="3" fontId="17" fillId="0" borderId="0" xfId="0" applyNumberFormat="1" applyFont="1"/>
    <xf numFmtId="166" fontId="9" fillId="0" borderId="0" xfId="7" applyNumberFormat="1" applyFont="1"/>
    <xf numFmtId="3" fontId="6" fillId="4" borderId="4" xfId="2" applyNumberFormat="1" applyBorder="1" applyAlignment="1">
      <alignment horizontal="center"/>
    </xf>
    <xf numFmtId="166" fontId="6" fillId="4" borderId="6" xfId="2" applyNumberFormat="1" applyBorder="1"/>
    <xf numFmtId="3" fontId="0" fillId="0" borderId="14" xfId="0" applyNumberFormat="1" applyFont="1" applyBorder="1"/>
    <xf numFmtId="3" fontId="0" fillId="0" borderId="11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8" xfId="0" applyNumberFormat="1" applyFont="1" applyBorder="1"/>
    <xf numFmtId="3" fontId="0" fillId="0" borderId="0" xfId="0" applyNumberFormat="1" applyFont="1" applyFill="1" applyBorder="1" applyAlignment="1">
      <alignment horizontal="center"/>
    </xf>
    <xf numFmtId="3" fontId="0" fillId="0" borderId="3" xfId="0" applyNumberFormat="1" applyFont="1" applyFill="1" applyBorder="1" applyAlignment="1">
      <alignment horizontal="center"/>
    </xf>
    <xf numFmtId="3" fontId="0" fillId="0" borderId="1" xfId="0" applyNumberFormat="1" applyFont="1" applyFill="1" applyBorder="1" applyAlignment="1">
      <alignment horizontal="center"/>
    </xf>
    <xf numFmtId="3" fontId="0" fillId="0" borderId="2" xfId="0" applyNumberFormat="1" applyFont="1" applyFill="1" applyBorder="1" applyAlignment="1">
      <alignment horizontal="center"/>
    </xf>
    <xf numFmtId="3" fontId="6" fillId="4" borderId="1" xfId="2" applyNumberFormat="1" applyBorder="1" applyAlignment="1">
      <alignment horizontal="center"/>
    </xf>
    <xf numFmtId="3" fontId="6" fillId="4" borderId="2" xfId="2" applyNumberFormat="1" applyBorder="1" applyAlignment="1">
      <alignment horizontal="center"/>
    </xf>
    <xf numFmtId="0" fontId="0" fillId="0" borderId="0" xfId="0" quotePrefix="1"/>
    <xf numFmtId="3" fontId="0" fillId="3" borderId="0" xfId="0" applyNumberFormat="1" applyFont="1" applyFill="1" applyBorder="1" applyAlignment="1">
      <alignment horizontal="center"/>
    </xf>
    <xf numFmtId="3" fontId="0" fillId="3" borderId="3" xfId="0" applyNumberFormat="1" applyFont="1" applyFill="1" applyBorder="1" applyAlignment="1">
      <alignment horizontal="center"/>
    </xf>
    <xf numFmtId="3" fontId="1" fillId="3" borderId="7" xfId="0" applyNumberFormat="1" applyFont="1" applyFill="1" applyBorder="1"/>
  </cellXfs>
  <cellStyles count="8">
    <cellStyle name="Bad" xfId="3" builtinId="27"/>
    <cellStyle name="Currency" xfId="7" builtinId="4"/>
    <cellStyle name="Good" xfId="2" builtinId="26"/>
    <cellStyle name="Hyperlink" xfId="1" builtinId="8"/>
    <cellStyle name="Neutral" xfId="4" builtinId="28"/>
    <cellStyle name="Normal" xfId="0" builtinId="0"/>
    <cellStyle name="Normal 5 4 5 2" xfId="6"/>
    <cellStyle name="Percent" xfId="5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914189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D126"/>
  <sheetViews>
    <sheetView tabSelected="1" zoomScale="90" zoomScaleNormal="90" workbookViewId="0">
      <selection activeCell="A10" sqref="A10"/>
    </sheetView>
  </sheetViews>
  <sheetFormatPr defaultRowHeight="15" x14ac:dyDescent="0.25"/>
  <cols>
    <col min="1" max="1" width="13.5703125" style="1" customWidth="1"/>
    <col min="2" max="2" width="22.7109375" style="13" customWidth="1"/>
    <col min="3" max="3" width="58.28515625" style="2" bestFit="1" customWidth="1"/>
    <col min="4" max="16384" width="9.140625" style="1"/>
  </cols>
  <sheetData>
    <row r="5" spans="1:4" x14ac:dyDescent="0.25">
      <c r="A5" s="61" t="s">
        <v>191</v>
      </c>
      <c r="B5" s="61"/>
      <c r="C5" s="61"/>
    </row>
    <row r="6" spans="1:4" ht="21" customHeight="1" x14ac:dyDescent="0.25">
      <c r="A6" s="61"/>
      <c r="B6" s="61"/>
      <c r="C6" s="61"/>
    </row>
    <row r="8" spans="1:4" x14ac:dyDescent="0.25">
      <c r="A8" s="2"/>
      <c r="B8" s="11"/>
    </row>
    <row r="9" spans="1:4" x14ac:dyDescent="0.25">
      <c r="A9" s="3" t="s">
        <v>0</v>
      </c>
      <c r="B9" s="12" t="s">
        <v>1</v>
      </c>
      <c r="C9" s="12" t="s">
        <v>2</v>
      </c>
    </row>
    <row r="10" spans="1:4" x14ac:dyDescent="0.25">
      <c r="A10" s="10">
        <v>1</v>
      </c>
      <c r="B10" s="11" t="s">
        <v>11</v>
      </c>
      <c r="C10" s="2" t="str">
        <f>'Problem 1'!C3</f>
        <v>Calculating ending CSM</v>
      </c>
      <c r="D10" s="36"/>
    </row>
    <row r="11" spans="1:4" x14ac:dyDescent="0.25">
      <c r="A11" s="10">
        <v>2</v>
      </c>
      <c r="B11" s="11" t="s">
        <v>12</v>
      </c>
      <c r="C11" s="2" t="str">
        <f>'Problem 2'!C3</f>
        <v>Calculating LRC using PAA (Premium Allocation Approach)</v>
      </c>
    </row>
    <row r="12" spans="1:4" x14ac:dyDescent="0.25">
      <c r="A12" s="10">
        <v>3</v>
      </c>
      <c r="B12" s="11" t="s">
        <v>13</v>
      </c>
      <c r="C12" s="2" t="str">
        <f>'Problem 3'!C3</f>
        <v>Using basic formulas to calculate LC &amp; LRC (EASY version)</v>
      </c>
    </row>
    <row r="13" spans="1:4" x14ac:dyDescent="0.25">
      <c r="A13" s="10">
        <v>4</v>
      </c>
      <c r="B13" s="11" t="s">
        <v>14</v>
      </c>
      <c r="C13" s="2" t="str">
        <f>'Problem 4'!C3</f>
        <v>Calculating ending CSM</v>
      </c>
    </row>
    <row r="14" spans="1:4" x14ac:dyDescent="0.25">
      <c r="A14" s="10">
        <v>5</v>
      </c>
      <c r="B14" s="11" t="s">
        <v>21</v>
      </c>
      <c r="C14" s="2" t="str">
        <f>'Problem 5'!C3</f>
        <v>Calculating LRC using PAA (Premium Allocation Approach)</v>
      </c>
    </row>
    <row r="15" spans="1:4" x14ac:dyDescent="0.25">
      <c r="A15" s="10">
        <v>6</v>
      </c>
      <c r="B15" s="11" t="s">
        <v>22</v>
      </c>
      <c r="C15" s="2" t="str">
        <f>'Problem 6'!C3</f>
        <v>Using basic formulas to calculate LC &amp; LRC (EASY version)</v>
      </c>
    </row>
    <row r="16" spans="1:4" x14ac:dyDescent="0.25">
      <c r="A16" s="4"/>
      <c r="B16" s="11"/>
    </row>
    <row r="17" spans="1:2" x14ac:dyDescent="0.25">
      <c r="A17" s="4"/>
      <c r="B17" s="11"/>
    </row>
    <row r="18" spans="1:2" x14ac:dyDescent="0.25">
      <c r="A18" s="4"/>
      <c r="B18" s="11"/>
    </row>
    <row r="19" spans="1:2" x14ac:dyDescent="0.25">
      <c r="A19" s="4"/>
      <c r="B19" s="11"/>
    </row>
    <row r="20" spans="1:2" x14ac:dyDescent="0.25">
      <c r="A20" s="4"/>
      <c r="B20" s="11"/>
    </row>
    <row r="21" spans="1:2" x14ac:dyDescent="0.25">
      <c r="A21" s="4"/>
      <c r="B21" s="11"/>
    </row>
    <row r="22" spans="1:2" x14ac:dyDescent="0.25">
      <c r="A22" s="4"/>
      <c r="B22" s="11"/>
    </row>
    <row r="23" spans="1:2" x14ac:dyDescent="0.25">
      <c r="A23" s="4"/>
      <c r="B23" s="11"/>
    </row>
    <row r="24" spans="1:2" x14ac:dyDescent="0.25">
      <c r="A24" s="4"/>
      <c r="B24" s="11"/>
    </row>
    <row r="25" spans="1:2" x14ac:dyDescent="0.25">
      <c r="A25" s="4"/>
      <c r="B25" s="11"/>
    </row>
    <row r="26" spans="1:2" x14ac:dyDescent="0.25">
      <c r="A26" s="4"/>
      <c r="B26" s="11"/>
    </row>
    <row r="27" spans="1:2" x14ac:dyDescent="0.25">
      <c r="A27" s="4"/>
      <c r="B27" s="11"/>
    </row>
    <row r="28" spans="1:2" x14ac:dyDescent="0.25">
      <c r="A28" s="4"/>
      <c r="B28" s="11"/>
    </row>
    <row r="29" spans="1:2" x14ac:dyDescent="0.25">
      <c r="A29" s="4"/>
      <c r="B29" s="11"/>
    </row>
    <row r="30" spans="1:2" x14ac:dyDescent="0.25">
      <c r="A30" s="4"/>
      <c r="B30" s="11"/>
    </row>
    <row r="31" spans="1:2" x14ac:dyDescent="0.25">
      <c r="A31" s="4"/>
      <c r="B31" s="11"/>
    </row>
    <row r="32" spans="1:2" x14ac:dyDescent="0.25">
      <c r="A32" s="4"/>
      <c r="B32" s="11"/>
    </row>
    <row r="33" spans="1:2" x14ac:dyDescent="0.25">
      <c r="A33" s="4"/>
      <c r="B33" s="11"/>
    </row>
    <row r="34" spans="1:2" x14ac:dyDescent="0.25">
      <c r="A34" s="4"/>
      <c r="B34" s="11"/>
    </row>
    <row r="35" spans="1:2" x14ac:dyDescent="0.25">
      <c r="A35" s="4"/>
      <c r="B35" s="11"/>
    </row>
    <row r="36" spans="1:2" x14ac:dyDescent="0.25">
      <c r="A36" s="4"/>
      <c r="B36" s="11"/>
    </row>
    <row r="37" spans="1:2" x14ac:dyDescent="0.25">
      <c r="A37" s="4"/>
      <c r="B37" s="11"/>
    </row>
    <row r="38" spans="1:2" x14ac:dyDescent="0.25">
      <c r="A38" s="4"/>
      <c r="B38" s="11"/>
    </row>
    <row r="39" spans="1:2" x14ac:dyDescent="0.25">
      <c r="A39" s="4"/>
      <c r="B39" s="11"/>
    </row>
    <row r="40" spans="1:2" x14ac:dyDescent="0.25">
      <c r="A40" s="4"/>
      <c r="B40" s="11"/>
    </row>
    <row r="41" spans="1:2" x14ac:dyDescent="0.25">
      <c r="A41" s="4"/>
      <c r="B41" s="11"/>
    </row>
    <row r="42" spans="1:2" x14ac:dyDescent="0.25">
      <c r="A42" s="4"/>
      <c r="B42" s="11"/>
    </row>
    <row r="43" spans="1:2" x14ac:dyDescent="0.25">
      <c r="A43" s="4"/>
      <c r="B43" s="11"/>
    </row>
    <row r="44" spans="1:2" x14ac:dyDescent="0.25">
      <c r="A44" s="4"/>
      <c r="B44" s="11"/>
    </row>
    <row r="45" spans="1:2" x14ac:dyDescent="0.25">
      <c r="A45" s="4"/>
      <c r="B45" s="11"/>
    </row>
    <row r="46" spans="1:2" x14ac:dyDescent="0.25">
      <c r="A46" s="4"/>
      <c r="B46" s="11"/>
    </row>
    <row r="47" spans="1:2" x14ac:dyDescent="0.25">
      <c r="A47" s="4"/>
      <c r="B47" s="11"/>
    </row>
    <row r="48" spans="1:2" x14ac:dyDescent="0.25">
      <c r="A48" s="4"/>
      <c r="B48" s="11"/>
    </row>
    <row r="49" spans="1:2" x14ac:dyDescent="0.25">
      <c r="A49" s="4"/>
      <c r="B49" s="11"/>
    </row>
    <row r="50" spans="1:2" x14ac:dyDescent="0.25">
      <c r="A50" s="4"/>
      <c r="B50" s="11"/>
    </row>
    <row r="51" spans="1:2" x14ac:dyDescent="0.25">
      <c r="A51" s="4"/>
      <c r="B51" s="11"/>
    </row>
    <row r="52" spans="1:2" x14ac:dyDescent="0.25">
      <c r="A52" s="4"/>
      <c r="B52" s="11"/>
    </row>
    <row r="53" spans="1:2" x14ac:dyDescent="0.25">
      <c r="A53" s="4"/>
      <c r="B53" s="11"/>
    </row>
    <row r="54" spans="1:2" x14ac:dyDescent="0.25">
      <c r="A54" s="4"/>
      <c r="B54" s="11"/>
    </row>
    <row r="55" spans="1:2" x14ac:dyDescent="0.25">
      <c r="A55" s="4"/>
      <c r="B55" s="11"/>
    </row>
    <row r="56" spans="1:2" x14ac:dyDescent="0.25">
      <c r="A56" s="4"/>
      <c r="B56" s="11"/>
    </row>
    <row r="57" spans="1:2" x14ac:dyDescent="0.25">
      <c r="A57" s="4"/>
      <c r="B57" s="11"/>
    </row>
    <row r="58" spans="1:2" x14ac:dyDescent="0.25">
      <c r="A58" s="4"/>
      <c r="B58" s="11"/>
    </row>
    <row r="59" spans="1:2" x14ac:dyDescent="0.25">
      <c r="A59" s="4"/>
      <c r="B59" s="11"/>
    </row>
    <row r="60" spans="1:2" x14ac:dyDescent="0.25">
      <c r="A60" s="4"/>
      <c r="B60" s="11"/>
    </row>
    <row r="61" spans="1:2" x14ac:dyDescent="0.25">
      <c r="A61" s="4"/>
      <c r="B61" s="11"/>
    </row>
    <row r="62" spans="1:2" x14ac:dyDescent="0.25">
      <c r="A62" s="4"/>
      <c r="B62" s="11"/>
    </row>
    <row r="63" spans="1:2" x14ac:dyDescent="0.25">
      <c r="A63" s="4"/>
      <c r="B63" s="11"/>
    </row>
    <row r="64" spans="1:2" x14ac:dyDescent="0.25">
      <c r="A64" s="4"/>
      <c r="B64" s="11"/>
    </row>
    <row r="65" spans="1:2" x14ac:dyDescent="0.25">
      <c r="A65" s="4"/>
      <c r="B65" s="11"/>
    </row>
    <row r="66" spans="1:2" x14ac:dyDescent="0.25">
      <c r="A66" s="4"/>
      <c r="B66" s="11"/>
    </row>
    <row r="67" spans="1:2" x14ac:dyDescent="0.25">
      <c r="A67" s="4"/>
      <c r="B67" s="11"/>
    </row>
    <row r="68" spans="1:2" x14ac:dyDescent="0.25">
      <c r="A68" s="4"/>
      <c r="B68" s="11"/>
    </row>
    <row r="69" spans="1:2" x14ac:dyDescent="0.25">
      <c r="A69" s="4"/>
      <c r="B69" s="11"/>
    </row>
    <row r="70" spans="1:2" x14ac:dyDescent="0.25">
      <c r="A70" s="4"/>
      <c r="B70" s="11"/>
    </row>
    <row r="71" spans="1:2" x14ac:dyDescent="0.25">
      <c r="A71" s="4"/>
      <c r="B71" s="11"/>
    </row>
    <row r="72" spans="1:2" x14ac:dyDescent="0.25">
      <c r="A72" s="4"/>
      <c r="B72" s="11"/>
    </row>
    <row r="73" spans="1:2" x14ac:dyDescent="0.25">
      <c r="A73" s="4"/>
      <c r="B73" s="11"/>
    </row>
    <row r="74" spans="1:2" x14ac:dyDescent="0.25">
      <c r="A74" s="4"/>
      <c r="B74" s="11"/>
    </row>
    <row r="75" spans="1:2" x14ac:dyDescent="0.25">
      <c r="A75" s="4"/>
      <c r="B75" s="11"/>
    </row>
    <row r="76" spans="1:2" x14ac:dyDescent="0.25">
      <c r="A76" s="4"/>
      <c r="B76" s="11"/>
    </row>
    <row r="77" spans="1:2" x14ac:dyDescent="0.25">
      <c r="A77" s="4"/>
      <c r="B77" s="11"/>
    </row>
    <row r="78" spans="1:2" x14ac:dyDescent="0.25">
      <c r="A78" s="4"/>
      <c r="B78" s="11"/>
    </row>
    <row r="79" spans="1:2" x14ac:dyDescent="0.25">
      <c r="A79" s="4"/>
      <c r="B79" s="11"/>
    </row>
    <row r="80" spans="1:2" x14ac:dyDescent="0.25">
      <c r="A80" s="4"/>
      <c r="B80" s="11"/>
    </row>
    <row r="81" spans="1:2" x14ac:dyDescent="0.25">
      <c r="A81" s="4"/>
      <c r="B81" s="11"/>
    </row>
    <row r="82" spans="1:2" x14ac:dyDescent="0.25">
      <c r="A82" s="4"/>
      <c r="B82" s="11"/>
    </row>
    <row r="84" spans="1:2" x14ac:dyDescent="0.25">
      <c r="A84" s="4"/>
    </row>
    <row r="85" spans="1:2" x14ac:dyDescent="0.25">
      <c r="A85" s="4"/>
    </row>
    <row r="86" spans="1:2" x14ac:dyDescent="0.25">
      <c r="A86" s="4"/>
    </row>
    <row r="87" spans="1:2" x14ac:dyDescent="0.25">
      <c r="A87" s="4"/>
    </row>
    <row r="88" spans="1:2" x14ac:dyDescent="0.25">
      <c r="A88" s="4"/>
    </row>
    <row r="89" spans="1:2" x14ac:dyDescent="0.25">
      <c r="A89" s="4"/>
    </row>
    <row r="90" spans="1:2" x14ac:dyDescent="0.25">
      <c r="A90" s="4"/>
    </row>
    <row r="91" spans="1:2" x14ac:dyDescent="0.25">
      <c r="A91" s="4"/>
    </row>
    <row r="92" spans="1:2" x14ac:dyDescent="0.25">
      <c r="A92" s="4"/>
    </row>
    <row r="93" spans="1:2" x14ac:dyDescent="0.25">
      <c r="A93" s="4"/>
    </row>
    <row r="94" spans="1:2" x14ac:dyDescent="0.25">
      <c r="A94" s="4"/>
    </row>
    <row r="95" spans="1:2" x14ac:dyDescent="0.25">
      <c r="A95" s="4"/>
    </row>
    <row r="96" spans="1:2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</sheetData>
  <mergeCells count="1">
    <mergeCell ref="A5:C6"/>
  </mergeCells>
  <hyperlinks>
    <hyperlink ref="A10" location="'Problem 1'!A1" display="'Problem 1'!A1"/>
    <hyperlink ref="A11" location="'Problem 2'!A1" display="'Problem 2'!A1"/>
    <hyperlink ref="A12" location="'Problem 3'!A1" display="'Problem 3'!A1"/>
    <hyperlink ref="A13" location="'Problem 4'!A1" display="'Problem 4'!A1"/>
    <hyperlink ref="A14" location="'Problem 5'!A1" display="'Problem 5'!A1"/>
    <hyperlink ref="A15" location="'Problem 6'!A1" display="'Problem 6'!A1"/>
    <hyperlink ref="A15" location="'Problem 6'!A1" display="'Problem 6'!A1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AC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4" width="9.140625" style="6"/>
    <col min="15" max="16" width="9.140625" style="6" customWidth="1"/>
    <col min="17" max="24" width="9.140625" style="6"/>
    <col min="25" max="27" width="9.140625" style="6" customWidth="1"/>
    <col min="28" max="16384" width="9.140625" style="6"/>
  </cols>
  <sheetData>
    <row r="1" spans="1:29" ht="15" customHeight="1" x14ac:dyDescent="0.25">
      <c r="A1" s="5" t="s">
        <v>3</v>
      </c>
      <c r="C1" t="s">
        <v>35</v>
      </c>
      <c r="D1" s="16"/>
      <c r="E1" s="16"/>
      <c r="N1" s="17" t="s">
        <v>7</v>
      </c>
      <c r="AB1" s="17" t="s">
        <v>7</v>
      </c>
    </row>
    <row r="2" spans="1:29" ht="15" customHeight="1" x14ac:dyDescent="0.25">
      <c r="A2" s="5" t="s">
        <v>4</v>
      </c>
      <c r="C2" s="6" t="s">
        <v>36</v>
      </c>
      <c r="N2" s="17" t="s">
        <v>7</v>
      </c>
      <c r="AB2" s="17" t="s">
        <v>7</v>
      </c>
    </row>
    <row r="3" spans="1:29" ht="15" customHeight="1" x14ac:dyDescent="0.25">
      <c r="A3" s="5" t="s">
        <v>5</v>
      </c>
      <c r="C3" s="6" t="s">
        <v>37</v>
      </c>
      <c r="N3" s="17" t="s">
        <v>7</v>
      </c>
      <c r="O3" s="28" t="s">
        <v>18</v>
      </c>
      <c r="P3" s="6" t="s">
        <v>38</v>
      </c>
      <c r="AB3" s="17" t="s">
        <v>7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7</v>
      </c>
      <c r="AB4" s="8" t="s">
        <v>7</v>
      </c>
      <c r="AC4" s="9"/>
    </row>
    <row r="5" spans="1:29" ht="15" customHeight="1" x14ac:dyDescent="0.25">
      <c r="A5" s="15" t="s">
        <v>8</v>
      </c>
      <c r="C5" s="7" t="s">
        <v>39</v>
      </c>
      <c r="D5" s="7"/>
      <c r="E5" s="7"/>
      <c r="F5" s="7"/>
      <c r="G5" s="7"/>
      <c r="H5" s="7"/>
      <c r="I5" s="7"/>
      <c r="J5" s="7"/>
      <c r="K5" s="7"/>
      <c r="L5" s="7"/>
      <c r="M5" s="62">
        <v>2024</v>
      </c>
      <c r="N5" s="8" t="s">
        <v>7</v>
      </c>
      <c r="O5" s="7"/>
      <c r="P5" s="38"/>
      <c r="Q5" s="63" t="s">
        <v>40</v>
      </c>
      <c r="R5" s="64" t="s">
        <v>41</v>
      </c>
      <c r="S5" s="65" t="s">
        <v>42</v>
      </c>
      <c r="T5" s="63" t="s">
        <v>43</v>
      </c>
      <c r="U5" s="63" t="s">
        <v>44</v>
      </c>
      <c r="V5" s="64" t="s">
        <v>45</v>
      </c>
      <c r="W5" s="64" t="s">
        <v>46</v>
      </c>
      <c r="X5" s="7"/>
      <c r="Y5" s="7"/>
      <c r="Z5" s="7"/>
      <c r="AA5" s="7"/>
      <c r="AB5" s="8" t="s">
        <v>7</v>
      </c>
      <c r="AC5" s="9"/>
    </row>
    <row r="6" spans="1:29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7</v>
      </c>
      <c r="O6" s="7"/>
      <c r="P6" s="66"/>
      <c r="R6" s="43"/>
      <c r="S6" s="67" t="s">
        <v>47</v>
      </c>
      <c r="T6" s="68" t="s">
        <v>48</v>
      </c>
      <c r="U6" s="69" t="s">
        <v>49</v>
      </c>
      <c r="V6" s="54" t="s">
        <v>50</v>
      </c>
      <c r="W6" s="54" t="s">
        <v>51</v>
      </c>
      <c r="X6" s="7"/>
      <c r="Y6" s="7"/>
      <c r="Z6" s="7"/>
      <c r="AA6" s="7"/>
      <c r="AB6" s="8" t="s">
        <v>7</v>
      </c>
      <c r="AC6" s="9"/>
    </row>
    <row r="7" spans="1:29" ht="15" customHeight="1" x14ac:dyDescent="0.25">
      <c r="C7" s="7"/>
      <c r="D7" s="7"/>
      <c r="E7" s="7"/>
      <c r="F7" s="7"/>
      <c r="G7" s="7"/>
      <c r="H7" s="7"/>
      <c r="I7" s="7"/>
      <c r="J7" s="7"/>
      <c r="K7" s="7"/>
      <c r="L7" s="7"/>
      <c r="M7" s="9"/>
      <c r="N7" s="8" t="s">
        <v>7</v>
      </c>
      <c r="O7" s="7"/>
      <c r="P7" s="39"/>
      <c r="Q7" s="68"/>
      <c r="R7" s="54" t="s">
        <v>52</v>
      </c>
      <c r="S7" s="70" t="s">
        <v>53</v>
      </c>
      <c r="T7" s="71" t="s">
        <v>53</v>
      </c>
      <c r="U7" s="72" t="s">
        <v>53</v>
      </c>
      <c r="V7" s="73" t="s">
        <v>53</v>
      </c>
      <c r="W7" s="73" t="s">
        <v>53</v>
      </c>
      <c r="X7" s="7"/>
      <c r="Y7" s="7"/>
      <c r="Z7" s="7"/>
      <c r="AA7" s="7"/>
      <c r="AB7" s="8" t="s">
        <v>7</v>
      </c>
      <c r="AC7" s="9"/>
    </row>
    <row r="8" spans="1:29" ht="15" customHeight="1" x14ac:dyDescent="0.25">
      <c r="A8" s="15" t="s">
        <v>6</v>
      </c>
      <c r="B8" s="9"/>
      <c r="C8" s="74" t="s">
        <v>54</v>
      </c>
      <c r="D8" s="14"/>
      <c r="E8" s="48"/>
      <c r="F8" s="32">
        <v>7170</v>
      </c>
      <c r="G8" s="45" t="s">
        <v>55</v>
      </c>
      <c r="H8" s="6" t="s">
        <v>56</v>
      </c>
      <c r="N8" s="8" t="s">
        <v>7</v>
      </c>
      <c r="O8" s="7"/>
      <c r="P8" s="39"/>
      <c r="Q8" s="75" t="s">
        <v>57</v>
      </c>
      <c r="R8" s="76" t="s">
        <v>57</v>
      </c>
      <c r="S8" s="77" t="s">
        <v>58</v>
      </c>
      <c r="T8" s="78"/>
      <c r="U8" s="79" t="s">
        <v>58</v>
      </c>
      <c r="V8" s="53"/>
      <c r="W8" s="54" t="s">
        <v>59</v>
      </c>
      <c r="X8" s="7"/>
      <c r="Y8" s="7"/>
      <c r="Z8" s="7"/>
      <c r="AA8" s="7"/>
      <c r="AB8" s="8" t="s">
        <v>7</v>
      </c>
      <c r="AC8" s="9"/>
    </row>
    <row r="9" spans="1:29" ht="15" customHeight="1" x14ac:dyDescent="0.25">
      <c r="A9" s="9"/>
      <c r="B9" s="9"/>
      <c r="N9" s="8" t="s">
        <v>7</v>
      </c>
      <c r="O9" s="7"/>
      <c r="P9" s="39"/>
      <c r="Q9" s="68" t="s">
        <v>60</v>
      </c>
      <c r="R9" s="54" t="s">
        <v>61</v>
      </c>
      <c r="S9" s="80" t="s">
        <v>60</v>
      </c>
      <c r="T9" s="68" t="s">
        <v>62</v>
      </c>
      <c r="U9" s="68" t="s">
        <v>60</v>
      </c>
      <c r="V9" s="54" t="s">
        <v>62</v>
      </c>
      <c r="W9" s="54" t="s">
        <v>63</v>
      </c>
      <c r="X9" s="7"/>
      <c r="Y9" s="7"/>
      <c r="Z9" s="7"/>
      <c r="AA9" s="7"/>
      <c r="AB9" s="8" t="s">
        <v>7</v>
      </c>
      <c r="AC9" s="9"/>
    </row>
    <row r="10" spans="1:29" ht="15" customHeight="1" x14ac:dyDescent="0.25">
      <c r="A10" s="9"/>
      <c r="B10" s="9"/>
      <c r="C10" s="56"/>
      <c r="D10" s="81" t="s">
        <v>40</v>
      </c>
      <c r="E10" s="52" t="s">
        <v>41</v>
      </c>
      <c r="F10" s="30"/>
      <c r="G10" s="82" t="s">
        <v>64</v>
      </c>
      <c r="H10" s="83"/>
      <c r="I10" s="83"/>
      <c r="J10" s="83"/>
      <c r="K10" s="9"/>
      <c r="L10" s="9"/>
      <c r="M10" s="9"/>
      <c r="N10" s="8" t="s">
        <v>7</v>
      </c>
      <c r="O10" s="7"/>
      <c r="P10" s="39" t="s">
        <v>65</v>
      </c>
      <c r="Q10" s="68" t="s">
        <v>65</v>
      </c>
      <c r="R10" s="54" t="s">
        <v>65</v>
      </c>
      <c r="S10" s="80" t="s">
        <v>65</v>
      </c>
      <c r="T10" s="68" t="s">
        <v>65</v>
      </c>
      <c r="U10" s="68" t="s">
        <v>65</v>
      </c>
      <c r="V10" s="54" t="s">
        <v>65</v>
      </c>
      <c r="W10" s="54"/>
      <c r="X10" s="7"/>
      <c r="Y10" s="7"/>
      <c r="Z10" s="7"/>
      <c r="AA10" s="7"/>
      <c r="AB10" s="8" t="s">
        <v>7</v>
      </c>
      <c r="AC10" s="9"/>
    </row>
    <row r="11" spans="1:29" ht="15" customHeight="1" x14ac:dyDescent="0.25">
      <c r="A11" s="9"/>
      <c r="B11" s="9"/>
      <c r="C11" s="39"/>
      <c r="D11" s="68"/>
      <c r="E11" s="54" t="s">
        <v>52</v>
      </c>
      <c r="F11" s="30"/>
      <c r="G11" s="7"/>
      <c r="H11" s="7"/>
      <c r="I11" s="7"/>
      <c r="J11" s="7"/>
      <c r="K11" s="9"/>
      <c r="L11" s="9"/>
      <c r="M11" s="9"/>
      <c r="N11" s="8" t="s">
        <v>7</v>
      </c>
      <c r="O11" s="7"/>
      <c r="P11" s="40" t="s">
        <v>25</v>
      </c>
      <c r="Q11" s="37" t="s">
        <v>25</v>
      </c>
      <c r="R11" s="55" t="s">
        <v>25</v>
      </c>
      <c r="S11" s="84" t="s">
        <v>25</v>
      </c>
      <c r="T11" s="37" t="s">
        <v>25</v>
      </c>
      <c r="U11" s="37" t="s">
        <v>25</v>
      </c>
      <c r="V11" s="55" t="s">
        <v>25</v>
      </c>
      <c r="W11" s="55"/>
      <c r="X11" s="7"/>
      <c r="Y11" s="7"/>
      <c r="Z11" s="7"/>
      <c r="AA11" s="7"/>
      <c r="AB11" s="8" t="s">
        <v>7</v>
      </c>
      <c r="AC11" s="9"/>
    </row>
    <row r="12" spans="1:29" ht="15" customHeight="1" x14ac:dyDescent="0.25">
      <c r="A12" s="15"/>
      <c r="B12" s="9"/>
      <c r="C12" s="39"/>
      <c r="D12" s="75" t="s">
        <v>57</v>
      </c>
      <c r="E12" s="76" t="s">
        <v>57</v>
      </c>
      <c r="F12" s="7"/>
      <c r="G12" s="35" t="s">
        <v>66</v>
      </c>
      <c r="H12" s="7"/>
      <c r="I12" s="7"/>
      <c r="J12" s="7"/>
      <c r="K12" s="9"/>
      <c r="L12" s="9"/>
      <c r="M12" s="9"/>
      <c r="N12" s="8" t="s">
        <v>7</v>
      </c>
      <c r="O12" s="7"/>
      <c r="P12" s="39" t="str">
        <f t="shared" ref="P12:R15" si="0">C16</f>
        <v>Q1 2024</v>
      </c>
      <c r="Q12" s="85">
        <f t="shared" si="0"/>
        <v>68170</v>
      </c>
      <c r="R12" s="25">
        <f t="shared" si="0"/>
        <v>332830</v>
      </c>
      <c r="S12" s="86">
        <f>ROUND(Q12/(Q12+R12),3)</f>
        <v>0.17</v>
      </c>
      <c r="T12" s="87">
        <f>F8</f>
        <v>7170</v>
      </c>
      <c r="U12" s="88">
        <f>S12*T12</f>
        <v>1218.9000000000001</v>
      </c>
      <c r="V12" s="89">
        <f>T12-U12</f>
        <v>5951.1</v>
      </c>
      <c r="W12" s="90">
        <f>ROUND(Q12/Q16,3)</f>
        <v>0.17</v>
      </c>
      <c r="X12" s="7"/>
      <c r="Y12" s="7"/>
      <c r="Z12" s="7"/>
      <c r="AA12" s="7"/>
      <c r="AB12" s="8" t="s">
        <v>7</v>
      </c>
      <c r="AC12" s="9"/>
    </row>
    <row r="13" spans="1:29" ht="15" customHeight="1" x14ac:dyDescent="0.25">
      <c r="A13" s="9"/>
      <c r="B13" s="9"/>
      <c r="C13" s="39"/>
      <c r="D13" s="68" t="s">
        <v>60</v>
      </c>
      <c r="E13" s="54" t="s">
        <v>61</v>
      </c>
      <c r="F13" s="7"/>
      <c r="G13" s="35" t="s">
        <v>67</v>
      </c>
      <c r="H13" s="7"/>
      <c r="I13" s="7"/>
      <c r="J13" s="7"/>
      <c r="K13" s="9"/>
      <c r="L13" s="9"/>
      <c r="M13" s="9"/>
      <c r="N13" s="8" t="s">
        <v>7</v>
      </c>
      <c r="O13" s="7"/>
      <c r="P13" s="39" t="str">
        <f t="shared" si="0"/>
        <v>Q2 2024</v>
      </c>
      <c r="Q13" s="85">
        <f t="shared" si="0"/>
        <v>88220</v>
      </c>
      <c r="R13" s="91">
        <f t="shared" si="0"/>
        <v>244610</v>
      </c>
      <c r="S13" s="86">
        <f>ROUND(Q13/(Q13+R13),3)</f>
        <v>0.26500000000000001</v>
      </c>
      <c r="T13" s="88">
        <f>V12</f>
        <v>5951.1</v>
      </c>
      <c r="U13" s="88">
        <f>S13*T13</f>
        <v>1577.0415000000003</v>
      </c>
      <c r="V13" s="89">
        <f>T13-U13</f>
        <v>4374.0585000000001</v>
      </c>
      <c r="W13" s="90">
        <f>ROUND(Q13/Q16,3)</f>
        <v>0.22</v>
      </c>
      <c r="X13" s="7"/>
      <c r="Y13" s="7"/>
      <c r="Z13" s="7"/>
      <c r="AA13" s="7"/>
      <c r="AB13" s="8" t="s">
        <v>7</v>
      </c>
      <c r="AC13" s="9"/>
    </row>
    <row r="14" spans="1:29" ht="15" customHeight="1" x14ac:dyDescent="0.25">
      <c r="A14" s="9"/>
      <c r="B14" s="9"/>
      <c r="C14" s="39" t="s">
        <v>65</v>
      </c>
      <c r="D14" s="68" t="s">
        <v>65</v>
      </c>
      <c r="E14" s="54" t="s">
        <v>65</v>
      </c>
      <c r="F14" s="7"/>
      <c r="G14" s="7"/>
      <c r="H14" s="7"/>
      <c r="I14" s="7"/>
      <c r="J14" s="7"/>
      <c r="K14" s="9"/>
      <c r="L14" s="9"/>
      <c r="M14" s="9"/>
      <c r="N14" s="8" t="s">
        <v>7</v>
      </c>
      <c r="O14" s="7"/>
      <c r="P14" s="39" t="str">
        <f t="shared" si="0"/>
        <v>Q3 2024</v>
      </c>
      <c r="Q14" s="85">
        <f t="shared" si="0"/>
        <v>112280.00000000001</v>
      </c>
      <c r="R14" s="25">
        <f t="shared" si="0"/>
        <v>132330</v>
      </c>
      <c r="S14" s="86">
        <f>ROUND(Q14/(Q14+R14),3)</f>
        <v>0.45900000000000002</v>
      </c>
      <c r="T14" s="88">
        <f>V13</f>
        <v>4374.0585000000001</v>
      </c>
      <c r="U14" s="88">
        <f>S14*T14</f>
        <v>2007.6928515000002</v>
      </c>
      <c r="V14" s="89">
        <f>T14-U14</f>
        <v>2366.3656485000001</v>
      </c>
      <c r="W14" s="90">
        <f>ROUND(Q14/Q16,3)</f>
        <v>0.28000000000000003</v>
      </c>
      <c r="X14" s="7"/>
      <c r="Y14" s="7"/>
      <c r="Z14" s="7"/>
      <c r="AA14" s="7"/>
      <c r="AB14" s="8" t="s">
        <v>7</v>
      </c>
      <c r="AC14" s="9"/>
    </row>
    <row r="15" spans="1:29" ht="15" customHeight="1" x14ac:dyDescent="0.25">
      <c r="C15" s="40" t="s">
        <v>25</v>
      </c>
      <c r="D15" s="37" t="s">
        <v>25</v>
      </c>
      <c r="E15" s="55" t="s">
        <v>25</v>
      </c>
      <c r="F15" s="7"/>
      <c r="G15" s="35" t="s">
        <v>68</v>
      </c>
      <c r="H15" s="7"/>
      <c r="I15" s="7"/>
      <c r="J15" s="7"/>
      <c r="K15" s="9"/>
      <c r="L15" s="9"/>
      <c r="M15" s="9"/>
      <c r="N15" s="8" t="s">
        <v>7</v>
      </c>
      <c r="O15" s="7"/>
      <c r="P15" s="40" t="str">
        <f t="shared" si="0"/>
        <v>Q4 2024</v>
      </c>
      <c r="Q15" s="92">
        <f t="shared" si="0"/>
        <v>132330</v>
      </c>
      <c r="R15" s="26">
        <f t="shared" si="0"/>
        <v>0</v>
      </c>
      <c r="S15" s="93">
        <f>ROUND(Q15/(Q15+R15),3)</f>
        <v>1</v>
      </c>
      <c r="T15" s="94">
        <f>V14</f>
        <v>2366.3656485000001</v>
      </c>
      <c r="U15" s="94">
        <f>S15*T15</f>
        <v>2366.3656485000001</v>
      </c>
      <c r="V15" s="95">
        <f>T15-U15</f>
        <v>0</v>
      </c>
      <c r="W15" s="96">
        <f>ROUND(Q15/Q16,3)</f>
        <v>0.33</v>
      </c>
      <c r="X15" s="7"/>
      <c r="Y15" s="7"/>
      <c r="Z15" s="7"/>
      <c r="AA15" s="7"/>
      <c r="AB15" s="8" t="s">
        <v>7</v>
      </c>
      <c r="AC15" s="9"/>
    </row>
    <row r="16" spans="1:29" ht="15" customHeight="1" x14ac:dyDescent="0.25">
      <c r="C16" s="39" t="s">
        <v>69</v>
      </c>
      <c r="D16" s="85">
        <v>68170</v>
      </c>
      <c r="E16" s="25">
        <v>332830</v>
      </c>
      <c r="F16" s="7"/>
      <c r="G16" s="7"/>
      <c r="H16" s="7"/>
      <c r="I16" s="7"/>
      <c r="J16" s="7"/>
      <c r="K16" s="9"/>
      <c r="L16" s="9"/>
      <c r="M16" s="9"/>
      <c r="N16" s="8" t="s">
        <v>7</v>
      </c>
      <c r="O16" s="7"/>
      <c r="P16" s="40" t="s">
        <v>70</v>
      </c>
      <c r="Q16" s="24">
        <f>SUM(Q12:Q15)</f>
        <v>401000</v>
      </c>
      <c r="R16" s="27"/>
      <c r="S16" s="97"/>
      <c r="T16" s="94"/>
      <c r="U16" s="94"/>
      <c r="V16" s="98"/>
      <c r="W16" s="96">
        <f>SUM(W12:W15)</f>
        <v>1</v>
      </c>
      <c r="X16" s="7"/>
      <c r="Y16" s="7"/>
      <c r="Z16" s="7"/>
      <c r="AA16" s="7"/>
      <c r="AB16" s="8" t="s">
        <v>7</v>
      </c>
      <c r="AC16" s="9"/>
    </row>
    <row r="17" spans="3:29" ht="15" customHeight="1" x14ac:dyDescent="0.25">
      <c r="C17" s="39" t="s">
        <v>71</v>
      </c>
      <c r="D17" s="85">
        <v>88220</v>
      </c>
      <c r="E17" s="91">
        <v>244610</v>
      </c>
      <c r="F17" s="7"/>
      <c r="G17" s="7"/>
      <c r="H17" s="7"/>
      <c r="I17" s="7"/>
      <c r="J17" s="7"/>
      <c r="K17" s="7"/>
      <c r="L17" s="7"/>
      <c r="M17" s="9"/>
      <c r="N17" s="8" t="s">
        <v>7</v>
      </c>
      <c r="O17" s="7"/>
      <c r="P17" s="7"/>
      <c r="Q17" s="7"/>
      <c r="R17" s="7"/>
      <c r="S17" s="7"/>
      <c r="T17" s="7"/>
      <c r="U17" s="7"/>
      <c r="V17" s="44" t="s">
        <v>72</v>
      </c>
      <c r="W17" s="7"/>
      <c r="X17" s="7"/>
      <c r="Y17" s="7"/>
      <c r="Z17" s="7"/>
      <c r="AA17" s="7"/>
      <c r="AB17" s="8" t="s">
        <v>7</v>
      </c>
      <c r="AC17" s="9"/>
    </row>
    <row r="18" spans="3:29" ht="15" customHeight="1" x14ac:dyDescent="0.25">
      <c r="C18" s="39" t="s">
        <v>73</v>
      </c>
      <c r="D18" s="85">
        <v>112280.00000000001</v>
      </c>
      <c r="E18" s="25">
        <v>132330</v>
      </c>
      <c r="F18" s="7"/>
      <c r="G18" s="7"/>
      <c r="H18" s="7"/>
      <c r="I18" s="7"/>
      <c r="J18" s="7"/>
      <c r="K18" s="7"/>
      <c r="L18" s="7"/>
      <c r="M18" s="9"/>
      <c r="N18" s="8" t="s">
        <v>7</v>
      </c>
      <c r="O18" s="7"/>
      <c r="P18" s="30" t="s">
        <v>42</v>
      </c>
      <c r="Q18" s="30" t="s">
        <v>9</v>
      </c>
      <c r="R18" s="7" t="s">
        <v>74</v>
      </c>
      <c r="S18" s="7"/>
      <c r="T18" s="7"/>
      <c r="U18" s="7"/>
      <c r="V18" s="7"/>
      <c r="W18" s="7"/>
      <c r="X18" s="7"/>
      <c r="Y18" s="7"/>
      <c r="Z18" s="7"/>
      <c r="AA18" s="7"/>
      <c r="AB18" s="8" t="s">
        <v>7</v>
      </c>
      <c r="AC18" s="9"/>
    </row>
    <row r="19" spans="3:29" ht="15" customHeight="1" x14ac:dyDescent="0.25">
      <c r="C19" s="40" t="s">
        <v>75</v>
      </c>
      <c r="D19" s="92">
        <v>132330</v>
      </c>
      <c r="E19" s="26">
        <v>0</v>
      </c>
      <c r="F19" s="7"/>
      <c r="G19" s="7"/>
      <c r="H19" s="7"/>
      <c r="I19" s="7"/>
      <c r="J19" s="7"/>
      <c r="K19" s="7"/>
      <c r="L19" s="7"/>
      <c r="M19" s="9"/>
      <c r="N19" s="8" t="s">
        <v>7</v>
      </c>
      <c r="O19" s="7"/>
      <c r="P19" s="30" t="s">
        <v>43</v>
      </c>
      <c r="Q19" s="30" t="s">
        <v>9</v>
      </c>
      <c r="R19" s="7" t="s">
        <v>76</v>
      </c>
      <c r="S19" s="7"/>
      <c r="T19" s="7"/>
      <c r="U19" s="7"/>
      <c r="V19" s="7"/>
      <c r="W19" s="7"/>
      <c r="X19" s="7"/>
      <c r="Y19" s="7"/>
      <c r="Z19" s="7"/>
      <c r="AA19" s="7"/>
      <c r="AB19" s="8" t="s">
        <v>7</v>
      </c>
      <c r="AC19" s="9"/>
    </row>
    <row r="20" spans="3:29" ht="15" customHeight="1" x14ac:dyDescent="0.25">
      <c r="C20" s="40" t="s">
        <v>70</v>
      </c>
      <c r="D20" s="24">
        <v>401000</v>
      </c>
      <c r="E20" s="27"/>
      <c r="F20" s="7"/>
      <c r="G20" s="7"/>
      <c r="H20" s="7"/>
      <c r="I20" s="7"/>
      <c r="J20" s="7"/>
      <c r="K20" s="7"/>
      <c r="L20" s="7"/>
      <c r="M20" s="9"/>
      <c r="N20" s="8" t="s">
        <v>7</v>
      </c>
      <c r="O20" s="7"/>
      <c r="P20" s="30" t="s">
        <v>44</v>
      </c>
      <c r="Q20" s="30" t="s">
        <v>9</v>
      </c>
      <c r="R20" s="7" t="s">
        <v>77</v>
      </c>
      <c r="S20" s="7"/>
      <c r="T20" s="7"/>
      <c r="U20" s="7"/>
      <c r="V20" s="7"/>
      <c r="W20" s="7"/>
      <c r="X20" s="7"/>
      <c r="Y20" s="7"/>
      <c r="Z20" s="7"/>
      <c r="AA20" s="7"/>
      <c r="AB20" s="8" t="s">
        <v>7</v>
      </c>
      <c r="AC20" s="9"/>
    </row>
    <row r="21" spans="3:29" ht="15" customHeight="1" x14ac:dyDescent="0.25">
      <c r="C21" s="7"/>
      <c r="D21" s="7"/>
      <c r="E21" s="7"/>
      <c r="F21" s="7"/>
      <c r="G21" s="7"/>
      <c r="H21" s="7"/>
      <c r="I21" s="7"/>
      <c r="J21" s="7"/>
      <c r="K21" s="7"/>
      <c r="L21" s="7"/>
      <c r="M21" s="9"/>
      <c r="N21" s="8" t="s">
        <v>7</v>
      </c>
      <c r="O21" s="7"/>
      <c r="P21" s="30" t="s">
        <v>45</v>
      </c>
      <c r="Q21" s="30" t="s">
        <v>9</v>
      </c>
      <c r="R21" s="7" t="s">
        <v>78</v>
      </c>
      <c r="S21" s="7"/>
      <c r="T21" s="7"/>
      <c r="U21" s="7"/>
      <c r="V21" s="7"/>
      <c r="W21" s="7"/>
      <c r="X21" s="7"/>
      <c r="Y21" s="7"/>
      <c r="Z21" s="7"/>
      <c r="AA21" s="7"/>
      <c r="AB21" s="8" t="s">
        <v>7</v>
      </c>
      <c r="AC21" s="9"/>
    </row>
    <row r="22" spans="3:29" ht="15" customHeight="1" x14ac:dyDescent="0.25">
      <c r="C22" s="7"/>
      <c r="D22" s="7"/>
      <c r="E22" s="7"/>
      <c r="F22" s="7"/>
      <c r="G22" s="7"/>
      <c r="H22" s="7"/>
      <c r="I22" s="7"/>
      <c r="J22" s="7"/>
      <c r="K22" s="7"/>
      <c r="L22" s="7"/>
      <c r="M22" s="9"/>
      <c r="N22" s="8" t="s">
        <v>7</v>
      </c>
      <c r="O22" s="7"/>
      <c r="P22" s="30" t="s">
        <v>46</v>
      </c>
      <c r="Q22" s="30" t="s">
        <v>9</v>
      </c>
      <c r="R22" s="7" t="s">
        <v>79</v>
      </c>
      <c r="S22" s="7"/>
      <c r="T22" s="7"/>
      <c r="U22" s="7"/>
      <c r="V22" s="7"/>
      <c r="W22" s="7"/>
      <c r="X22" s="7"/>
      <c r="Y22" s="7"/>
      <c r="Z22" s="7"/>
      <c r="AA22" s="7"/>
      <c r="AB22" s="8" t="s">
        <v>7</v>
      </c>
      <c r="AC22" s="9"/>
    </row>
    <row r="23" spans="3:29" ht="15" customHeight="1" x14ac:dyDescent="0.25">
      <c r="C23" s="7"/>
      <c r="D23" s="7"/>
      <c r="E23" s="7"/>
      <c r="F23" s="7"/>
      <c r="G23" s="7"/>
      <c r="H23" s="7"/>
      <c r="I23" s="7"/>
      <c r="J23" s="7"/>
      <c r="K23" s="7"/>
      <c r="L23" s="7"/>
      <c r="M23" s="9"/>
      <c r="N23" s="8" t="s">
        <v>7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7</v>
      </c>
      <c r="AC23" s="9"/>
    </row>
    <row r="24" spans="3:29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 s="8" t="s">
        <v>7</v>
      </c>
      <c r="O24" s="29" t="s">
        <v>80</v>
      </c>
      <c r="P24" s="35" t="s">
        <v>81</v>
      </c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8" t="s">
        <v>7</v>
      </c>
      <c r="AC24" s="9"/>
    </row>
    <row r="25" spans="3:29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 s="8" t="s">
        <v>7</v>
      </c>
      <c r="O25" s="7"/>
      <c r="P25" s="35" t="s">
        <v>82</v>
      </c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7</v>
      </c>
      <c r="AC25" s="9"/>
    </row>
    <row r="26" spans="3:29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8" t="s">
        <v>7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8" t="s">
        <v>7</v>
      </c>
      <c r="AC26" s="7"/>
    </row>
    <row r="27" spans="3:29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8" t="s">
        <v>7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8" t="s">
        <v>7</v>
      </c>
      <c r="AC27" s="7"/>
    </row>
    <row r="28" spans="3:29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 s="8" t="s">
        <v>7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8" t="s">
        <v>7</v>
      </c>
      <c r="AC28" s="7"/>
    </row>
    <row r="29" spans="3:29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8" t="s">
        <v>7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8" t="s">
        <v>7</v>
      </c>
      <c r="AC29" s="7"/>
    </row>
    <row r="30" spans="3:29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8" t="s">
        <v>7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 t="s">
        <v>7</v>
      </c>
      <c r="AC30" s="7"/>
    </row>
    <row r="31" spans="3:29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8" t="s">
        <v>7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7</v>
      </c>
      <c r="AC31" s="7"/>
    </row>
    <row r="32" spans="3:29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8" t="s">
        <v>7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8" t="s">
        <v>7</v>
      </c>
      <c r="AC32" s="7"/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8" t="s">
        <v>7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 t="s">
        <v>7</v>
      </c>
      <c r="AC33" s="7"/>
    </row>
    <row r="34" spans="1:29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8" t="s">
        <v>7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8" t="s">
        <v>7</v>
      </c>
      <c r="AC34" s="7"/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8" t="s">
        <v>7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8" t="s">
        <v>7</v>
      </c>
      <c r="AC35" s="7"/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8" t="s">
        <v>7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8" t="s">
        <v>7</v>
      </c>
      <c r="AC36" s="7"/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8" t="s">
        <v>7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7</v>
      </c>
      <c r="AC37" s="7"/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8" t="s">
        <v>7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7</v>
      </c>
      <c r="AC38" s="7"/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7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7</v>
      </c>
      <c r="AC39" s="7"/>
    </row>
    <row r="40" spans="1:29" ht="15" customHeight="1" x14ac:dyDescent="0.25">
      <c r="N40" s="8" t="s">
        <v>7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7</v>
      </c>
      <c r="AC40" s="7"/>
    </row>
    <row r="41" spans="1:29" ht="15" customHeight="1" x14ac:dyDescent="0.25">
      <c r="N41" s="8" t="s">
        <v>7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7</v>
      </c>
      <c r="AC41" s="7"/>
    </row>
    <row r="42" spans="1:29" ht="15" customHeight="1" x14ac:dyDescent="0.25">
      <c r="N42" s="8" t="s">
        <v>7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7</v>
      </c>
      <c r="AC42" s="7"/>
    </row>
    <row r="43" spans="1:29" ht="15" customHeight="1" x14ac:dyDescent="0.25">
      <c r="N43" s="8" t="s">
        <v>7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7</v>
      </c>
      <c r="AC43" s="7"/>
    </row>
    <row r="44" spans="1:29" ht="15" customHeight="1" x14ac:dyDescent="0.25">
      <c r="N44" s="8" t="s">
        <v>7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7</v>
      </c>
      <c r="AC44" s="7"/>
    </row>
    <row r="45" spans="1:29" ht="15" customHeight="1" x14ac:dyDescent="0.25">
      <c r="N45" s="8" t="s">
        <v>7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7</v>
      </c>
      <c r="AC45" s="7"/>
    </row>
    <row r="46" spans="1:29" ht="15" customHeight="1" x14ac:dyDescent="0.25">
      <c r="N46" s="8" t="s">
        <v>7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7</v>
      </c>
      <c r="AC46" s="7"/>
    </row>
    <row r="47" spans="1:29" ht="15" customHeight="1" x14ac:dyDescent="0.25">
      <c r="N47" s="8" t="s">
        <v>7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7</v>
      </c>
      <c r="AC47" s="7"/>
    </row>
    <row r="48" spans="1:29" ht="15" customHeight="1" x14ac:dyDescent="0.25">
      <c r="N48" s="8" t="s">
        <v>7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7</v>
      </c>
      <c r="AC48" s="7"/>
    </row>
    <row r="49" spans="14:29" ht="15" customHeight="1" x14ac:dyDescent="0.25">
      <c r="N49" s="8" t="s">
        <v>7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7</v>
      </c>
      <c r="AC49" s="7"/>
    </row>
    <row r="50" spans="14:29" ht="15" customHeight="1" x14ac:dyDescent="0.25">
      <c r="N50" s="8" t="s">
        <v>7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7</v>
      </c>
      <c r="AC50" s="7"/>
    </row>
    <row r="51" spans="14:29" ht="15" customHeight="1" x14ac:dyDescent="0.25">
      <c r="N51" s="8" t="s">
        <v>7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7</v>
      </c>
    </row>
    <row r="52" spans="14:29" ht="15" customHeight="1" x14ac:dyDescent="0.25">
      <c r="N52" s="8" t="s">
        <v>7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7</v>
      </c>
    </row>
    <row r="53" spans="14:29" ht="15" customHeight="1" x14ac:dyDescent="0.25">
      <c r="N53" s="8" t="s">
        <v>7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7</v>
      </c>
    </row>
    <row r="54" spans="14:29" ht="15" customHeight="1" x14ac:dyDescent="0.25">
      <c r="N54" s="8" t="s">
        <v>7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7</v>
      </c>
    </row>
    <row r="55" spans="14:29" ht="15" customHeight="1" x14ac:dyDescent="0.25">
      <c r="N55" s="8" t="s">
        <v>7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7</v>
      </c>
    </row>
    <row r="56" spans="14:29" ht="15" customHeight="1" x14ac:dyDescent="0.25">
      <c r="N56" s="8" t="s">
        <v>7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7</v>
      </c>
    </row>
    <row r="57" spans="14:29" ht="15" customHeight="1" x14ac:dyDescent="0.25">
      <c r="N57" s="8" t="s">
        <v>7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7</v>
      </c>
    </row>
    <row r="58" spans="14:29" ht="15" customHeight="1" x14ac:dyDescent="0.25">
      <c r="N58" s="8" t="s">
        <v>7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7</v>
      </c>
    </row>
    <row r="59" spans="14:29" ht="15" customHeight="1" x14ac:dyDescent="0.25">
      <c r="N59" s="8" t="s">
        <v>7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7</v>
      </c>
    </row>
  </sheetData>
  <conditionalFormatting sqref="T2">
    <cfRule type="cellIs" dxfId="3" priority="1" operator="equal">
      <formula>"is met"</formula>
    </cfRule>
    <cfRule type="cellIs" dxfId="2" priority="2" operator="equal">
      <formula>"is not met"</formula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AN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4" width="9.140625" style="6"/>
    <col min="15" max="15" width="9.140625" style="6" customWidth="1"/>
    <col min="16" max="19" width="9.140625" style="6"/>
    <col min="20" max="20" width="9.140625" style="6" customWidth="1"/>
    <col min="21" max="16384" width="9.140625" style="6"/>
  </cols>
  <sheetData>
    <row r="1" spans="1:29" ht="15" customHeight="1" x14ac:dyDescent="0.25">
      <c r="A1" s="5" t="s">
        <v>3</v>
      </c>
      <c r="C1" t="s">
        <v>35</v>
      </c>
      <c r="D1" s="16"/>
      <c r="E1" s="16"/>
      <c r="N1" s="17" t="s">
        <v>7</v>
      </c>
      <c r="AB1" s="17" t="s">
        <v>7</v>
      </c>
    </row>
    <row r="2" spans="1:29" ht="15" customHeight="1" x14ac:dyDescent="0.25">
      <c r="A2" s="5" t="s">
        <v>4</v>
      </c>
      <c r="C2" s="6" t="s">
        <v>87</v>
      </c>
      <c r="N2" s="17" t="s">
        <v>7</v>
      </c>
      <c r="O2" s="28" t="s">
        <v>16</v>
      </c>
      <c r="P2" s="5" t="s">
        <v>88</v>
      </c>
      <c r="AB2" s="17" t="s">
        <v>7</v>
      </c>
    </row>
    <row r="3" spans="1:29" ht="15" customHeight="1" x14ac:dyDescent="0.25">
      <c r="A3" s="5" t="s">
        <v>5</v>
      </c>
      <c r="C3" s="6" t="s">
        <v>89</v>
      </c>
      <c r="N3" s="17" t="s">
        <v>7</v>
      </c>
      <c r="P3" s="17" t="s">
        <v>9</v>
      </c>
      <c r="Q3" s="6" t="s">
        <v>90</v>
      </c>
      <c r="S3" s="17" t="s">
        <v>10</v>
      </c>
      <c r="T3" s="6" t="s">
        <v>91</v>
      </c>
      <c r="AB3" s="17" t="s">
        <v>7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7</v>
      </c>
      <c r="P4" s="17" t="s">
        <v>9</v>
      </c>
      <c r="Q4" s="99">
        <f>H15</f>
        <v>1800</v>
      </c>
      <c r="S4" s="17" t="s">
        <v>10</v>
      </c>
      <c r="T4" s="99">
        <f>H16</f>
        <v>480</v>
      </c>
      <c r="AB4" s="8" t="s">
        <v>7</v>
      </c>
      <c r="AC4" s="9"/>
    </row>
    <row r="5" spans="1:29" ht="15" customHeight="1" x14ac:dyDescent="0.25">
      <c r="A5" s="15" t="s">
        <v>8</v>
      </c>
      <c r="C5" s="7" t="s">
        <v>92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7</v>
      </c>
      <c r="P5" s="17" t="s">
        <v>9</v>
      </c>
      <c r="Q5" s="100">
        <f>Q4-T4</f>
        <v>1320</v>
      </c>
      <c r="R5" s="44" t="s">
        <v>93</v>
      </c>
      <c r="AB5" s="8" t="s">
        <v>7</v>
      </c>
      <c r="AC5" s="9"/>
    </row>
    <row r="6" spans="1:29" ht="15" customHeight="1" x14ac:dyDescent="0.25">
      <c r="C6" s="8" t="s">
        <v>16</v>
      </c>
      <c r="D6" s="7" t="s">
        <v>94</v>
      </c>
      <c r="E6" s="7"/>
      <c r="F6" s="7"/>
      <c r="G6" s="7"/>
      <c r="H6" s="7"/>
      <c r="I6" s="7"/>
      <c r="J6" s="7"/>
      <c r="K6" s="7"/>
      <c r="L6" s="7"/>
      <c r="M6" s="9"/>
      <c r="N6" s="8" t="s">
        <v>7</v>
      </c>
      <c r="AB6" s="8" t="s">
        <v>7</v>
      </c>
      <c r="AC6" s="9"/>
    </row>
    <row r="7" spans="1:29" ht="15" customHeight="1" x14ac:dyDescent="0.25">
      <c r="C7" s="8" t="s">
        <v>17</v>
      </c>
      <c r="D7" s="7" t="s">
        <v>95</v>
      </c>
      <c r="L7" s="7"/>
      <c r="M7" s="9"/>
      <c r="N7" s="8" t="s">
        <v>7</v>
      </c>
      <c r="O7" s="28" t="s">
        <v>17</v>
      </c>
      <c r="P7" s="5" t="s">
        <v>96</v>
      </c>
      <c r="U7" s="101" t="s">
        <v>97</v>
      </c>
      <c r="AB7" s="8" t="s">
        <v>7</v>
      </c>
      <c r="AC7" s="9"/>
    </row>
    <row r="8" spans="1:29" ht="15" customHeight="1" x14ac:dyDescent="0.25">
      <c r="C8" s="8" t="s">
        <v>23</v>
      </c>
      <c r="D8" s="6" t="s">
        <v>98</v>
      </c>
      <c r="L8" s="9"/>
      <c r="M8" s="9"/>
      <c r="N8" s="8" t="s">
        <v>7</v>
      </c>
      <c r="AB8" s="8" t="s">
        <v>7</v>
      </c>
      <c r="AC8" s="9"/>
    </row>
    <row r="9" spans="1:29" ht="15" customHeight="1" x14ac:dyDescent="0.25">
      <c r="C9" s="8" t="s">
        <v>24</v>
      </c>
      <c r="D9" s="6" t="s">
        <v>99</v>
      </c>
      <c r="L9" s="9"/>
      <c r="M9" s="9"/>
      <c r="N9" s="8" t="s">
        <v>7</v>
      </c>
      <c r="O9" s="8" t="s">
        <v>100</v>
      </c>
      <c r="P9" s="15" t="s">
        <v>101</v>
      </c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8" t="s">
        <v>7</v>
      </c>
      <c r="AC9" s="9"/>
    </row>
    <row r="10" spans="1:29" ht="15" customHeight="1" x14ac:dyDescent="0.25">
      <c r="L10" s="9"/>
      <c r="M10" s="9"/>
      <c r="N10" s="8" t="s">
        <v>7</v>
      </c>
      <c r="O10" s="7"/>
      <c r="P10" s="7"/>
      <c r="Q10" s="7" t="s">
        <v>102</v>
      </c>
      <c r="R10" s="7"/>
      <c r="S10" s="7"/>
      <c r="T10" s="30" t="s">
        <v>9</v>
      </c>
      <c r="U10" s="8" t="s">
        <v>103</v>
      </c>
      <c r="V10" s="30" t="s">
        <v>19</v>
      </c>
      <c r="W10" s="7" t="s">
        <v>104</v>
      </c>
      <c r="X10" s="7"/>
      <c r="Z10" s="7"/>
      <c r="AA10" s="7"/>
      <c r="AB10" s="8" t="s">
        <v>7</v>
      </c>
      <c r="AC10" s="9"/>
    </row>
    <row r="11" spans="1:29" ht="15" customHeight="1" x14ac:dyDescent="0.25">
      <c r="A11" s="15" t="s">
        <v>6</v>
      </c>
      <c r="C11" s="102" t="s">
        <v>104</v>
      </c>
      <c r="D11" s="31"/>
      <c r="E11" s="103">
        <v>3</v>
      </c>
      <c r="F11" s="58" t="s">
        <v>105</v>
      </c>
      <c r="G11" s="7"/>
      <c r="H11" s="7"/>
      <c r="I11" s="7"/>
      <c r="J11" s="7"/>
      <c r="K11" s="7"/>
      <c r="L11" s="9"/>
      <c r="M11" s="9"/>
      <c r="N11" s="8" t="s">
        <v>7</v>
      </c>
      <c r="O11" s="7"/>
      <c r="P11" s="7"/>
      <c r="Q11" s="7"/>
      <c r="R11" s="7"/>
      <c r="S11" s="7"/>
      <c r="T11" s="30" t="s">
        <v>9</v>
      </c>
      <c r="U11" s="104">
        <f>H15</f>
        <v>1800</v>
      </c>
      <c r="V11" s="30" t="s">
        <v>19</v>
      </c>
      <c r="W11" s="34">
        <f>E11</f>
        <v>3</v>
      </c>
      <c r="X11" s="7"/>
      <c r="Z11" s="7"/>
      <c r="AA11" s="7"/>
      <c r="AB11" s="8" t="s">
        <v>7</v>
      </c>
      <c r="AC11" s="9"/>
    </row>
    <row r="12" spans="1:29" ht="15" customHeight="1" x14ac:dyDescent="0.25">
      <c r="A12" s="15"/>
      <c r="B12" s="9"/>
      <c r="C12" s="7"/>
      <c r="D12" s="7"/>
      <c r="E12" s="7"/>
      <c r="F12" s="7"/>
      <c r="G12" s="7"/>
      <c r="H12" s="7"/>
      <c r="I12" s="7"/>
      <c r="J12" s="7"/>
      <c r="K12" s="9"/>
      <c r="L12" s="9"/>
      <c r="M12" s="9"/>
      <c r="N12" s="8" t="s">
        <v>7</v>
      </c>
      <c r="O12" s="7"/>
      <c r="P12" s="7"/>
      <c r="Q12" s="7"/>
      <c r="R12" s="7"/>
      <c r="S12" s="7"/>
      <c r="T12" s="30" t="s">
        <v>9</v>
      </c>
      <c r="U12" s="105">
        <f>U11/W11</f>
        <v>600</v>
      </c>
      <c r="V12" s="7"/>
      <c r="W12" s="7"/>
      <c r="X12" s="7"/>
      <c r="Y12" s="7"/>
      <c r="Z12" s="7"/>
      <c r="AA12" s="7"/>
      <c r="AB12" s="8" t="s">
        <v>7</v>
      </c>
      <c r="AC12" s="9"/>
    </row>
    <row r="13" spans="1:29" ht="15" customHeight="1" x14ac:dyDescent="0.25">
      <c r="A13" s="9"/>
      <c r="B13" s="9"/>
      <c r="C13" s="15" t="s">
        <v>106</v>
      </c>
      <c r="D13" s="7"/>
      <c r="E13" s="7"/>
      <c r="F13" s="7"/>
      <c r="G13" s="7"/>
      <c r="H13" s="7"/>
      <c r="I13" s="7"/>
      <c r="J13" s="7"/>
      <c r="K13" s="9"/>
      <c r="L13" s="9"/>
      <c r="M13" s="9"/>
      <c r="N13" s="8" t="s">
        <v>7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8" t="s">
        <v>7</v>
      </c>
      <c r="AC13" s="9"/>
    </row>
    <row r="14" spans="1:29" ht="15" customHeight="1" x14ac:dyDescent="0.25">
      <c r="A14" s="9"/>
      <c r="B14" s="9"/>
      <c r="C14" s="106" t="s">
        <v>107</v>
      </c>
      <c r="D14" s="107"/>
      <c r="E14" s="107"/>
      <c r="F14" s="107"/>
      <c r="G14" s="50"/>
      <c r="H14" s="50" t="s">
        <v>20</v>
      </c>
      <c r="I14" s="107" t="s">
        <v>108</v>
      </c>
      <c r="J14" s="107"/>
      <c r="K14" s="50"/>
      <c r="L14" s="9"/>
      <c r="M14" s="9"/>
      <c r="N14" s="8" t="s">
        <v>7</v>
      </c>
      <c r="P14" s="5"/>
      <c r="Q14" s="15"/>
      <c r="R14" s="7"/>
      <c r="S14" s="108" t="s">
        <v>109</v>
      </c>
      <c r="T14" s="30" t="s">
        <v>9</v>
      </c>
      <c r="U14" s="109">
        <f>U12</f>
        <v>600</v>
      </c>
      <c r="W14" s="7"/>
      <c r="X14" s="7"/>
      <c r="Y14" s="7"/>
      <c r="AB14" s="8" t="s">
        <v>7</v>
      </c>
      <c r="AC14" s="9"/>
    </row>
    <row r="15" spans="1:29" ht="15" customHeight="1" x14ac:dyDescent="0.25">
      <c r="A15" s="9"/>
      <c r="B15" s="9"/>
      <c r="C15" s="102" t="s">
        <v>90</v>
      </c>
      <c r="D15" s="18"/>
      <c r="E15" s="18"/>
      <c r="F15" s="18"/>
      <c r="G15" s="31"/>
      <c r="H15" s="110">
        <v>1800</v>
      </c>
      <c r="I15" s="18" t="s">
        <v>110</v>
      </c>
      <c r="J15" s="18"/>
      <c r="K15" s="111"/>
      <c r="L15" s="7"/>
      <c r="M15" s="9"/>
      <c r="N15" s="8" t="s">
        <v>7</v>
      </c>
      <c r="AB15" s="8" t="s">
        <v>7</v>
      </c>
      <c r="AC15" s="9"/>
    </row>
    <row r="16" spans="1:29" ht="15" customHeight="1" x14ac:dyDescent="0.25">
      <c r="A16" s="15"/>
      <c r="B16" s="9"/>
      <c r="C16" s="21" t="s">
        <v>91</v>
      </c>
      <c r="D16" s="22"/>
      <c r="E16" s="22"/>
      <c r="F16" s="22"/>
      <c r="G16" s="33"/>
      <c r="H16" s="112">
        <v>480</v>
      </c>
      <c r="I16" s="22" t="s">
        <v>111</v>
      </c>
      <c r="J16" s="22"/>
      <c r="K16" s="113"/>
      <c r="L16" s="7"/>
      <c r="M16" s="9"/>
      <c r="N16" s="8" t="s">
        <v>7</v>
      </c>
      <c r="O16" s="8" t="s">
        <v>112</v>
      </c>
      <c r="P16" s="15" t="s">
        <v>113</v>
      </c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8" t="s">
        <v>7</v>
      </c>
      <c r="AC16" s="9"/>
    </row>
    <row r="17" spans="1:29" ht="15" customHeight="1" x14ac:dyDescent="0.25">
      <c r="A17" s="9"/>
      <c r="B17" s="9"/>
      <c r="C17" s="23" t="s">
        <v>114</v>
      </c>
      <c r="D17" s="24"/>
      <c r="E17" s="24"/>
      <c r="F17" s="24"/>
      <c r="G17" s="27"/>
      <c r="H17" s="114">
        <v>90</v>
      </c>
      <c r="I17" s="24" t="s">
        <v>115</v>
      </c>
      <c r="J17" s="24"/>
      <c r="K17" s="115"/>
      <c r="L17" s="7"/>
      <c r="M17" s="9"/>
      <c r="N17" s="8" t="s">
        <v>7</v>
      </c>
      <c r="O17" s="7"/>
      <c r="P17" s="7"/>
      <c r="Q17" s="7" t="str">
        <f>C16 &amp; " amortized over " &amp; E11 &amp; " " &amp; F11</f>
        <v>directly attributable acquisition expenses amortized over 3 year(s)</v>
      </c>
      <c r="R17" s="7"/>
      <c r="S17" s="7"/>
      <c r="T17" s="7"/>
      <c r="U17" s="7"/>
      <c r="V17" s="7"/>
      <c r="W17" s="7"/>
      <c r="X17" s="8" t="s">
        <v>9</v>
      </c>
      <c r="Y17" s="116">
        <f>H16</f>
        <v>480</v>
      </c>
      <c r="Z17" s="30" t="s">
        <v>19</v>
      </c>
      <c r="AA17" s="8">
        <f>E11</f>
        <v>3</v>
      </c>
      <c r="AB17" s="8" t="s">
        <v>7</v>
      </c>
      <c r="AC17" s="9"/>
    </row>
    <row r="18" spans="1:29" ht="15" customHeight="1" x14ac:dyDescent="0.25">
      <c r="A18" s="9"/>
      <c r="B18" s="9"/>
      <c r="C18" s="21" t="s">
        <v>116</v>
      </c>
      <c r="D18" s="22"/>
      <c r="E18" s="22"/>
      <c r="F18" s="22"/>
      <c r="G18" s="33"/>
      <c r="H18" s="112">
        <v>30</v>
      </c>
      <c r="I18" s="22" t="s">
        <v>111</v>
      </c>
      <c r="J18" s="22"/>
      <c r="K18" s="113"/>
      <c r="L18" s="7"/>
      <c r="M18" s="9"/>
      <c r="N18" s="8" t="s">
        <v>7</v>
      </c>
      <c r="O18" s="7"/>
      <c r="P18" s="7"/>
      <c r="Q18" s="117" t="s">
        <v>117</v>
      </c>
      <c r="R18" s="7"/>
      <c r="S18" s="7"/>
      <c r="T18" s="7"/>
      <c r="U18" s="7"/>
      <c r="V18" s="7"/>
      <c r="W18" s="7"/>
      <c r="X18" s="8" t="s">
        <v>9</v>
      </c>
      <c r="Y18" s="118">
        <f>Y17/AA17</f>
        <v>160</v>
      </c>
      <c r="Z18" s="7"/>
      <c r="AA18" s="7"/>
      <c r="AB18" s="8" t="s">
        <v>7</v>
      </c>
      <c r="AC18" s="9"/>
    </row>
    <row r="19" spans="1:29" ht="15" customHeight="1" x14ac:dyDescent="0.25">
      <c r="C19" s="23" t="s">
        <v>118</v>
      </c>
      <c r="D19" s="24"/>
      <c r="E19" s="24"/>
      <c r="F19" s="24"/>
      <c r="G19" s="27"/>
      <c r="H19" s="114">
        <v>120</v>
      </c>
      <c r="I19" s="119">
        <v>40</v>
      </c>
      <c r="J19" s="24" t="s">
        <v>119</v>
      </c>
      <c r="K19" s="27"/>
      <c r="L19" s="7"/>
      <c r="M19" s="9"/>
      <c r="N19" s="8" t="s">
        <v>7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8" t="s">
        <v>7</v>
      </c>
      <c r="AC19" s="9"/>
    </row>
    <row r="20" spans="1:29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  <c r="N20" s="8" t="s">
        <v>7</v>
      </c>
      <c r="O20" s="7"/>
      <c r="P20" s="7"/>
      <c r="Q20" s="7" t="str">
        <f>C17 &amp; " " &amp; I16</f>
        <v>directly attributable maintenance expenses paid at inception</v>
      </c>
      <c r="R20" s="7"/>
      <c r="S20" s="7"/>
      <c r="T20" s="7"/>
      <c r="U20" s="7"/>
      <c r="V20" s="7"/>
      <c r="W20" s="8"/>
      <c r="X20" s="8" t="s">
        <v>9</v>
      </c>
      <c r="Y20" s="118">
        <f>H17</f>
        <v>90</v>
      </c>
      <c r="Z20" s="7"/>
      <c r="AA20" s="7"/>
      <c r="AB20" s="8" t="s">
        <v>7</v>
      </c>
      <c r="AC20" s="9"/>
    </row>
    <row r="21" spans="1:29" ht="15" customHeight="1" x14ac:dyDescent="0.25">
      <c r="C21" s="15" t="s">
        <v>120</v>
      </c>
      <c r="D21" s="7"/>
      <c r="E21" s="7"/>
      <c r="F21" s="7"/>
      <c r="G21" s="7"/>
      <c r="H21" s="7"/>
      <c r="I21" s="7"/>
      <c r="J21" s="7"/>
      <c r="K21" s="7"/>
      <c r="L21" s="7"/>
      <c r="M21" s="9"/>
      <c r="N21" s="8" t="s">
        <v>7</v>
      </c>
      <c r="O21" s="7"/>
      <c r="P21" s="7"/>
      <c r="Q21" s="117" t="s">
        <v>121</v>
      </c>
      <c r="R21" s="7"/>
      <c r="S21" s="7"/>
      <c r="T21" s="7"/>
      <c r="U21" s="7"/>
      <c r="V21" s="7"/>
      <c r="W21" s="7"/>
      <c r="X21" s="7"/>
      <c r="Y21" s="7"/>
      <c r="Z21" s="7"/>
      <c r="AA21" s="7"/>
      <c r="AB21" s="8" t="s">
        <v>7</v>
      </c>
      <c r="AC21" s="9"/>
    </row>
    <row r="22" spans="1:29" ht="15" customHeight="1" x14ac:dyDescent="0.25">
      <c r="C22" s="102" t="s">
        <v>122</v>
      </c>
      <c r="D22" s="18"/>
      <c r="E22" s="18"/>
      <c r="F22" s="18"/>
      <c r="G22" s="18"/>
      <c r="H22" s="18"/>
      <c r="I22" s="18"/>
      <c r="J22" s="18"/>
      <c r="K22" s="31"/>
      <c r="L22" s="7"/>
      <c r="M22" s="9"/>
      <c r="N22" s="8" t="s">
        <v>7</v>
      </c>
      <c r="O22" s="7"/>
      <c r="P22" s="7"/>
      <c r="Q22" s="101" t="s">
        <v>123</v>
      </c>
      <c r="Z22" s="7"/>
      <c r="AA22" s="7"/>
      <c r="AB22" s="8" t="s">
        <v>7</v>
      </c>
      <c r="AC22" s="9"/>
    </row>
    <row r="23" spans="1:29" ht="15" customHeight="1" x14ac:dyDescent="0.25">
      <c r="C23" s="23" t="s">
        <v>124</v>
      </c>
      <c r="D23" s="24"/>
      <c r="E23" s="24"/>
      <c r="F23" s="24"/>
      <c r="G23" s="24"/>
      <c r="H23" s="24"/>
      <c r="I23" s="24"/>
      <c r="J23" s="24"/>
      <c r="K23" s="27"/>
      <c r="L23" s="7"/>
      <c r="M23" s="9"/>
      <c r="N23" s="8" t="s">
        <v>7</v>
      </c>
      <c r="O23" s="7"/>
      <c r="P23" s="7"/>
      <c r="Z23" s="7"/>
      <c r="AA23" s="7"/>
      <c r="AB23" s="8" t="s">
        <v>7</v>
      </c>
      <c r="AC23" s="9"/>
    </row>
    <row r="24" spans="1:29" ht="15" customHeight="1" x14ac:dyDescent="0.25">
      <c r="C24" s="23" t="s">
        <v>125</v>
      </c>
      <c r="D24" s="24"/>
      <c r="E24" s="24"/>
      <c r="F24" s="24"/>
      <c r="G24" s="24"/>
      <c r="H24" s="24"/>
      <c r="I24" s="24"/>
      <c r="J24" s="120">
        <v>3</v>
      </c>
      <c r="K24" s="57" t="s">
        <v>105</v>
      </c>
      <c r="L24" s="7"/>
      <c r="M24" s="9"/>
      <c r="N24" s="8" t="s">
        <v>7</v>
      </c>
      <c r="O24" s="7"/>
      <c r="P24" s="7"/>
      <c r="Q24" s="7"/>
      <c r="R24" s="7"/>
      <c r="S24" s="7"/>
      <c r="T24" s="15"/>
      <c r="W24" s="108" t="s">
        <v>126</v>
      </c>
      <c r="X24" s="8" t="s">
        <v>9</v>
      </c>
      <c r="Y24" s="121">
        <f>Y18+Y20</f>
        <v>250</v>
      </c>
      <c r="Z24" s="7"/>
      <c r="AA24" s="7"/>
      <c r="AB24" s="8" t="s">
        <v>7</v>
      </c>
      <c r="AC24" s="9"/>
    </row>
    <row r="25" spans="1:29" ht="15" customHeight="1" x14ac:dyDescent="0.25">
      <c r="C25" s="23" t="s">
        <v>127</v>
      </c>
      <c r="D25" s="24"/>
      <c r="E25" s="24"/>
      <c r="F25" s="24"/>
      <c r="G25" s="24"/>
      <c r="H25" s="24"/>
      <c r="I25" s="24"/>
      <c r="J25" s="24"/>
      <c r="K25" s="27"/>
      <c r="L25" s="7"/>
      <c r="M25" s="9"/>
      <c r="N25" s="8" t="s">
        <v>7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7</v>
      </c>
      <c r="AC25" s="9"/>
    </row>
    <row r="26" spans="1:29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8" t="s">
        <v>7</v>
      </c>
      <c r="O26" s="8" t="s">
        <v>128</v>
      </c>
      <c r="P26" s="15" t="s">
        <v>129</v>
      </c>
      <c r="Q26" s="7"/>
      <c r="R26" s="7"/>
      <c r="S26" s="8" t="s">
        <v>9</v>
      </c>
      <c r="T26" s="7" t="s">
        <v>130</v>
      </c>
      <c r="U26" s="7"/>
      <c r="V26" s="8" t="s">
        <v>10</v>
      </c>
      <c r="W26" s="7" t="s">
        <v>113</v>
      </c>
      <c r="X26" s="7"/>
      <c r="Y26" s="7"/>
      <c r="Z26" s="7"/>
      <c r="AA26" s="7"/>
      <c r="AB26" s="8" t="s">
        <v>7</v>
      </c>
      <c r="AC26" s="7"/>
    </row>
    <row r="27" spans="1:29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8" t="s">
        <v>7</v>
      </c>
      <c r="O27" s="7"/>
      <c r="P27" s="7"/>
      <c r="Q27" s="7"/>
      <c r="R27" s="7"/>
      <c r="S27" s="8" t="s">
        <v>9</v>
      </c>
      <c r="T27" s="100">
        <f>U14</f>
        <v>600</v>
      </c>
      <c r="U27" s="7"/>
      <c r="V27" s="8" t="s">
        <v>10</v>
      </c>
      <c r="W27" s="122">
        <f>Y24</f>
        <v>250</v>
      </c>
      <c r="X27" s="7"/>
      <c r="Y27" s="7"/>
      <c r="Z27" s="7"/>
      <c r="AA27" s="7"/>
      <c r="AB27" s="8" t="s">
        <v>7</v>
      </c>
      <c r="AC27" s="7"/>
    </row>
    <row r="28" spans="1:29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 s="8" t="s">
        <v>7</v>
      </c>
      <c r="O28" s="7"/>
      <c r="P28" s="7"/>
      <c r="Q28" s="7"/>
      <c r="R28" s="7"/>
      <c r="S28" s="8" t="s">
        <v>9</v>
      </c>
      <c r="T28" s="123">
        <f>T27-W27</f>
        <v>350</v>
      </c>
      <c r="U28" s="44" t="s">
        <v>131</v>
      </c>
      <c r="V28" s="7"/>
      <c r="W28" s="7"/>
      <c r="X28" s="7"/>
      <c r="Y28" s="7"/>
      <c r="Z28" s="7"/>
      <c r="AA28" s="7"/>
      <c r="AB28" s="8" t="s">
        <v>7</v>
      </c>
      <c r="AC28" s="7"/>
    </row>
    <row r="29" spans="1:29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8" t="s">
        <v>7</v>
      </c>
      <c r="AB29" s="8" t="s">
        <v>7</v>
      </c>
      <c r="AC29" s="7"/>
    </row>
    <row r="30" spans="1:29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8" t="s">
        <v>7</v>
      </c>
      <c r="O30" s="28" t="s">
        <v>23</v>
      </c>
      <c r="P30" s="15" t="s">
        <v>132</v>
      </c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 t="s">
        <v>7</v>
      </c>
      <c r="AC30" s="7"/>
    </row>
    <row r="31" spans="1:29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8" t="s">
        <v>7</v>
      </c>
      <c r="O31" s="7"/>
      <c r="P31" s="7"/>
      <c r="Q31" s="7" t="str">
        <f>C18</f>
        <v>NON-DIRECTLY attributable acquisition expenses</v>
      </c>
      <c r="R31" s="7"/>
      <c r="S31" s="7"/>
      <c r="T31" s="7"/>
      <c r="U31" s="7"/>
      <c r="X31" s="8" t="s">
        <v>9</v>
      </c>
      <c r="Y31" s="118">
        <f>H18</f>
        <v>30</v>
      </c>
      <c r="Z31" s="7"/>
      <c r="AA31" s="7"/>
      <c r="AB31" s="8" t="s">
        <v>7</v>
      </c>
      <c r="AC31" s="7"/>
    </row>
    <row r="32" spans="1:29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8" t="s">
        <v>7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8" t="s">
        <v>7</v>
      </c>
      <c r="AC32" s="7"/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8" t="s">
        <v>7</v>
      </c>
      <c r="O33" s="7"/>
      <c r="P33" s="7"/>
      <c r="Q33" s="7" t="str">
        <f>C19 &amp; " amortized over " &amp; E11 &amp; " years"</f>
        <v>NON-DIRECTLY attributable maintenance expenses amortized over 3 years</v>
      </c>
      <c r="R33" s="7"/>
      <c r="S33" s="7"/>
      <c r="T33" s="7"/>
      <c r="U33" s="7"/>
      <c r="V33" s="7"/>
      <c r="W33" s="7"/>
      <c r="X33" s="8" t="s">
        <v>9</v>
      </c>
      <c r="Y33" s="116">
        <f>H19</f>
        <v>120</v>
      </c>
      <c r="Z33" s="30" t="s">
        <v>19</v>
      </c>
      <c r="AA33" s="8">
        <f>E11</f>
        <v>3</v>
      </c>
      <c r="AB33" s="8" t="s">
        <v>7</v>
      </c>
      <c r="AC33" s="7"/>
    </row>
    <row r="34" spans="1:29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8" t="s">
        <v>7</v>
      </c>
      <c r="O34" s="7"/>
      <c r="P34" s="7"/>
      <c r="Q34" s="7"/>
      <c r="R34" s="7"/>
      <c r="S34" s="7"/>
      <c r="T34" s="7"/>
      <c r="U34" s="7"/>
      <c r="V34" s="7"/>
      <c r="W34" s="7"/>
      <c r="X34" s="8" t="s">
        <v>9</v>
      </c>
      <c r="Y34" s="118">
        <f>Y33/AA33</f>
        <v>40</v>
      </c>
      <c r="Z34" s="7"/>
      <c r="AA34" s="7"/>
      <c r="AB34" s="8" t="s">
        <v>7</v>
      </c>
      <c r="AC34" s="7"/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8" t="s">
        <v>7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8" t="s">
        <v>7</v>
      </c>
      <c r="AC35" s="7"/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8" t="s">
        <v>7</v>
      </c>
      <c r="O36" s="7"/>
      <c r="P36" s="7"/>
      <c r="Q36" s="7"/>
      <c r="R36" s="7"/>
      <c r="S36" s="7"/>
      <c r="T36" s="7"/>
      <c r="U36" s="7"/>
      <c r="V36" s="7"/>
      <c r="W36" s="108" t="s">
        <v>133</v>
      </c>
      <c r="X36" s="8" t="s">
        <v>9</v>
      </c>
      <c r="Y36" s="121">
        <f>Y31+Y34</f>
        <v>70</v>
      </c>
      <c r="Z36" s="7"/>
      <c r="AA36" s="7"/>
      <c r="AB36" s="8" t="s">
        <v>7</v>
      </c>
      <c r="AC36" s="7"/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8" t="s">
        <v>7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7</v>
      </c>
      <c r="AC37" s="7"/>
    </row>
    <row r="38" spans="1:29" ht="15" customHeight="1" x14ac:dyDescent="0.25">
      <c r="C38" s="7"/>
      <c r="D38" s="7"/>
      <c r="E38" s="7"/>
      <c r="F38" s="7"/>
      <c r="G38" s="7"/>
      <c r="H38" s="124"/>
      <c r="I38" s="7"/>
      <c r="J38" s="7"/>
      <c r="K38" s="7"/>
      <c r="L38" s="7"/>
      <c r="M38" s="9"/>
      <c r="N38" s="8" t="s">
        <v>7</v>
      </c>
      <c r="O38" s="8" t="s">
        <v>134</v>
      </c>
      <c r="P38" s="15" t="s">
        <v>135</v>
      </c>
      <c r="Q38" s="7"/>
      <c r="Z38" s="7"/>
      <c r="AA38" s="7"/>
      <c r="AB38" s="8" t="s">
        <v>7</v>
      </c>
      <c r="AC38" s="7"/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7</v>
      </c>
      <c r="O39" s="7"/>
      <c r="P39" s="8" t="s">
        <v>9</v>
      </c>
      <c r="Q39" s="7" t="s">
        <v>129</v>
      </c>
      <c r="R39" s="7"/>
      <c r="S39" s="7"/>
      <c r="T39" s="8" t="s">
        <v>136</v>
      </c>
      <c r="U39" s="34" t="s">
        <v>133</v>
      </c>
      <c r="V39" s="7"/>
      <c r="X39" s="7"/>
      <c r="Y39" s="7"/>
      <c r="Z39" s="7"/>
      <c r="AA39" s="7"/>
      <c r="AB39" s="8" t="s">
        <v>7</v>
      </c>
      <c r="AC39" s="7"/>
    </row>
    <row r="40" spans="1:29" ht="15" customHeight="1" x14ac:dyDescent="0.25">
      <c r="N40" s="8" t="s">
        <v>7</v>
      </c>
      <c r="O40" s="7"/>
      <c r="P40" s="8" t="s">
        <v>9</v>
      </c>
      <c r="Q40" s="125">
        <f>T28</f>
        <v>350</v>
      </c>
      <c r="R40" s="7"/>
      <c r="S40" s="7"/>
      <c r="T40" s="8" t="s">
        <v>136</v>
      </c>
      <c r="U40" s="122">
        <f>Y36</f>
        <v>70</v>
      </c>
      <c r="V40" s="7"/>
      <c r="X40" s="7"/>
      <c r="Y40" s="7"/>
      <c r="Z40" s="7"/>
      <c r="AA40" s="7"/>
      <c r="AB40" s="8" t="s">
        <v>7</v>
      </c>
      <c r="AC40" s="7"/>
    </row>
    <row r="41" spans="1:29" ht="15" customHeight="1" x14ac:dyDescent="0.25">
      <c r="N41" s="8" t="s">
        <v>7</v>
      </c>
      <c r="O41" s="7"/>
      <c r="P41" s="8" t="s">
        <v>9</v>
      </c>
      <c r="Q41" s="126">
        <f>Q40-U40</f>
        <v>280</v>
      </c>
      <c r="R41" s="44" t="s">
        <v>137</v>
      </c>
      <c r="S41" s="7"/>
      <c r="T41" s="7"/>
      <c r="U41" s="7"/>
      <c r="V41" s="7"/>
      <c r="W41" s="7"/>
      <c r="X41" s="7"/>
      <c r="Y41" s="7"/>
      <c r="Z41" s="7"/>
      <c r="AA41" s="7"/>
      <c r="AB41" s="8" t="s">
        <v>7</v>
      </c>
      <c r="AC41" s="7"/>
    </row>
    <row r="42" spans="1:29" ht="15" customHeight="1" x14ac:dyDescent="0.25">
      <c r="N42" s="8" t="s">
        <v>7</v>
      </c>
      <c r="AB42" s="8" t="s">
        <v>7</v>
      </c>
      <c r="AC42" s="7"/>
    </row>
    <row r="43" spans="1:29" ht="15" customHeight="1" x14ac:dyDescent="0.25">
      <c r="N43" s="8" t="s">
        <v>7</v>
      </c>
      <c r="O43" s="28" t="s">
        <v>24</v>
      </c>
      <c r="P43" s="8" t="s">
        <v>138</v>
      </c>
      <c r="Q43" s="127" t="s">
        <v>15</v>
      </c>
      <c r="R43" s="124" t="s">
        <v>139</v>
      </c>
      <c r="S43" s="7"/>
      <c r="T43" s="7"/>
      <c r="U43" s="7"/>
      <c r="V43" s="7"/>
      <c r="W43" s="7"/>
      <c r="X43" s="7"/>
      <c r="Y43" s="7"/>
      <c r="Z43" s="7"/>
      <c r="AA43" s="7"/>
      <c r="AB43" s="8" t="s">
        <v>7</v>
      </c>
      <c r="AC43" s="7"/>
    </row>
    <row r="44" spans="1:29" ht="15" customHeight="1" x14ac:dyDescent="0.25">
      <c r="N44" s="8" t="s">
        <v>7</v>
      </c>
      <c r="O44" s="7"/>
      <c r="P44" s="8"/>
      <c r="Q44" s="127" t="s">
        <v>15</v>
      </c>
      <c r="R44" s="124" t="s">
        <v>140</v>
      </c>
      <c r="S44" s="7"/>
      <c r="T44" s="7"/>
      <c r="U44" s="7"/>
      <c r="V44" s="7"/>
      <c r="W44" s="7"/>
      <c r="X44" s="7"/>
      <c r="Y44" s="7"/>
      <c r="Z44" s="7"/>
      <c r="AA44" s="7"/>
      <c r="AB44" s="8" t="s">
        <v>7</v>
      </c>
      <c r="AC44" s="7"/>
    </row>
    <row r="45" spans="1:29" ht="15" customHeight="1" x14ac:dyDescent="0.25">
      <c r="N45" s="8" t="s">
        <v>7</v>
      </c>
      <c r="O45" s="7"/>
      <c r="P45" s="8"/>
      <c r="Q45" s="47" t="s">
        <v>10</v>
      </c>
      <c r="R45" s="19" t="s">
        <v>141</v>
      </c>
      <c r="S45" s="7"/>
      <c r="T45" s="7"/>
      <c r="U45" s="7"/>
      <c r="V45" s="7"/>
      <c r="W45" s="7"/>
      <c r="X45" s="7"/>
      <c r="Y45" s="7"/>
      <c r="Z45" s="7"/>
      <c r="AA45" s="7"/>
      <c r="AB45" s="8" t="s">
        <v>7</v>
      </c>
      <c r="AC45" s="7"/>
    </row>
    <row r="46" spans="1:29" ht="15" customHeight="1" x14ac:dyDescent="0.25">
      <c r="N46" s="8" t="s">
        <v>7</v>
      </c>
      <c r="O46" s="7"/>
      <c r="P46" s="7"/>
      <c r="Q46" s="127" t="s">
        <v>15</v>
      </c>
      <c r="R46" s="124" t="s">
        <v>142</v>
      </c>
      <c r="S46" s="7"/>
      <c r="T46" s="7"/>
      <c r="U46" s="7"/>
      <c r="V46" s="7"/>
      <c r="W46" s="7"/>
      <c r="X46" s="7"/>
      <c r="Y46" s="7"/>
      <c r="Z46" s="7"/>
      <c r="AA46" s="7"/>
      <c r="AB46" s="8" t="s">
        <v>7</v>
      </c>
    </row>
    <row r="47" spans="1:29" ht="15" customHeight="1" x14ac:dyDescent="0.25">
      <c r="N47" s="8" t="s">
        <v>7</v>
      </c>
      <c r="O47" s="7"/>
      <c r="P47" s="7"/>
      <c r="Q47" s="127" t="s">
        <v>15</v>
      </c>
      <c r="R47" s="124" t="s">
        <v>143</v>
      </c>
      <c r="S47" s="7"/>
      <c r="T47" s="7"/>
      <c r="U47" s="7"/>
      <c r="V47" s="7"/>
      <c r="W47" s="7"/>
      <c r="X47" s="7"/>
      <c r="Y47" s="7"/>
      <c r="Z47" s="7"/>
      <c r="AA47" s="7"/>
      <c r="AB47" s="8" t="s">
        <v>7</v>
      </c>
    </row>
    <row r="48" spans="1:29" ht="15" customHeight="1" x14ac:dyDescent="0.25">
      <c r="N48" s="8" t="s">
        <v>7</v>
      </c>
      <c r="O48" s="7"/>
      <c r="P48" s="7"/>
      <c r="Q48" s="47" t="s">
        <v>10</v>
      </c>
      <c r="R48" s="19" t="s">
        <v>144</v>
      </c>
      <c r="S48" s="7"/>
      <c r="T48" s="7"/>
      <c r="U48" s="7"/>
      <c r="V48" s="7"/>
      <c r="W48" s="7"/>
      <c r="X48" s="7"/>
      <c r="Y48" s="7"/>
      <c r="Z48" s="7"/>
      <c r="AA48" s="7"/>
      <c r="AB48" s="8" t="s">
        <v>7</v>
      </c>
    </row>
    <row r="49" spans="14:40" ht="15" customHeight="1" x14ac:dyDescent="0.25">
      <c r="N49" s="8" t="s">
        <v>7</v>
      </c>
      <c r="O49" s="7"/>
      <c r="P49" s="7"/>
      <c r="Q49" s="47" t="s">
        <v>10</v>
      </c>
      <c r="R49" s="19" t="s">
        <v>145</v>
      </c>
      <c r="S49" s="7"/>
      <c r="T49" s="7"/>
      <c r="U49" s="7"/>
      <c r="V49" s="7"/>
      <c r="W49" s="7"/>
      <c r="X49" s="7"/>
      <c r="Y49" s="7"/>
      <c r="Z49" s="7"/>
      <c r="AA49" s="7"/>
      <c r="AB49" s="8" t="s">
        <v>7</v>
      </c>
    </row>
    <row r="50" spans="14:40" ht="15" customHeight="1" x14ac:dyDescent="0.25">
      <c r="N50" s="8" t="s">
        <v>7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7</v>
      </c>
    </row>
    <row r="51" spans="14:40" ht="15" customHeight="1" x14ac:dyDescent="0.25">
      <c r="N51" s="8" t="s">
        <v>7</v>
      </c>
      <c r="O51" s="7"/>
      <c r="P51" s="8" t="s">
        <v>138</v>
      </c>
      <c r="Q51" s="127" t="s">
        <v>15</v>
      </c>
      <c r="R51" s="128">
        <v>0</v>
      </c>
      <c r="S51" s="8" t="s">
        <v>146</v>
      </c>
      <c r="T51" s="129" t="s">
        <v>147</v>
      </c>
      <c r="U51" s="7"/>
      <c r="V51" s="7"/>
      <c r="W51" s="7"/>
      <c r="X51" s="7"/>
      <c r="Y51" s="7"/>
      <c r="Z51" s="7"/>
      <c r="AA51" s="7"/>
      <c r="AB51" s="8" t="s">
        <v>7</v>
      </c>
    </row>
    <row r="52" spans="14:40" ht="15" customHeight="1" x14ac:dyDescent="0.25">
      <c r="N52" s="8" t="s">
        <v>7</v>
      </c>
      <c r="O52" s="7"/>
      <c r="P52" s="7"/>
      <c r="Q52" s="127" t="s">
        <v>15</v>
      </c>
      <c r="R52" s="128">
        <f>H15</f>
        <v>1800</v>
      </c>
      <c r="S52" s="8" t="s">
        <v>146</v>
      </c>
      <c r="T52" s="129" t="s">
        <v>148</v>
      </c>
      <c r="U52" s="7"/>
      <c r="V52" s="7"/>
      <c r="W52" s="7"/>
      <c r="X52" s="7"/>
      <c r="Y52" s="7"/>
      <c r="Z52" s="7"/>
      <c r="AA52" s="7"/>
      <c r="AB52" s="8" t="s">
        <v>7</v>
      </c>
    </row>
    <row r="53" spans="14:40" ht="15" customHeight="1" x14ac:dyDescent="0.25">
      <c r="N53" s="8" t="s">
        <v>7</v>
      </c>
      <c r="O53" s="7"/>
      <c r="P53" s="7"/>
      <c r="Q53" s="47" t="s">
        <v>10</v>
      </c>
      <c r="R53" s="130">
        <f>H16</f>
        <v>480</v>
      </c>
      <c r="S53" s="8" t="s">
        <v>146</v>
      </c>
      <c r="T53" s="44" t="s">
        <v>149</v>
      </c>
      <c r="U53" s="7"/>
      <c r="V53" s="7"/>
      <c r="W53" s="7"/>
      <c r="X53" s="7"/>
      <c r="Y53" s="7"/>
      <c r="Z53" s="7"/>
      <c r="AA53" s="7"/>
      <c r="AB53" s="8" t="s">
        <v>7</v>
      </c>
    </row>
    <row r="54" spans="14:40" ht="15" customHeight="1" x14ac:dyDescent="0.25">
      <c r="N54" s="8" t="s">
        <v>7</v>
      </c>
      <c r="O54" s="7"/>
      <c r="P54" s="7"/>
      <c r="Q54" s="127" t="s">
        <v>15</v>
      </c>
      <c r="R54" s="128">
        <f>Y18</f>
        <v>160</v>
      </c>
      <c r="S54" s="8" t="s">
        <v>146</v>
      </c>
      <c r="T54" s="129" t="s">
        <v>150</v>
      </c>
      <c r="U54" s="7"/>
      <c r="V54" s="7"/>
      <c r="W54" s="7"/>
      <c r="X54" s="7"/>
      <c r="Y54" s="7"/>
      <c r="Z54" s="7"/>
      <c r="AA54" s="7"/>
      <c r="AB54" s="8" t="s">
        <v>7</v>
      </c>
    </row>
    <row r="55" spans="14:40" ht="15" customHeight="1" x14ac:dyDescent="0.25">
      <c r="N55" s="8" t="s">
        <v>7</v>
      </c>
      <c r="O55" s="7"/>
      <c r="P55" s="7"/>
      <c r="Q55" s="127" t="s">
        <v>15</v>
      </c>
      <c r="R55" s="128">
        <v>0</v>
      </c>
      <c r="S55" s="8" t="s">
        <v>146</v>
      </c>
      <c r="T55" s="129" t="s">
        <v>151</v>
      </c>
      <c r="U55" s="7"/>
      <c r="V55" s="7"/>
      <c r="W55" s="7"/>
      <c r="X55" s="7"/>
      <c r="Y55" s="7"/>
      <c r="Z55" s="7"/>
      <c r="AA55" s="7"/>
      <c r="AB55"/>
      <c r="AC55"/>
      <c r="AD55"/>
      <c r="AE55"/>
      <c r="AF55"/>
      <c r="AG55"/>
      <c r="AH55"/>
      <c r="AI55"/>
      <c r="AJ55"/>
      <c r="AK55"/>
      <c r="AL55"/>
      <c r="AM55"/>
      <c r="AN55"/>
    </row>
    <row r="56" spans="14:40" ht="15" customHeight="1" x14ac:dyDescent="0.25">
      <c r="N56" s="8" t="s">
        <v>7</v>
      </c>
      <c r="O56" s="7"/>
      <c r="P56" s="7"/>
      <c r="Q56" s="47" t="s">
        <v>10</v>
      </c>
      <c r="R56" s="130">
        <f>U14</f>
        <v>600</v>
      </c>
      <c r="S56" s="8" t="s">
        <v>146</v>
      </c>
      <c r="T56" s="44" t="s">
        <v>152</v>
      </c>
      <c r="U56" s="7"/>
      <c r="V56" s="7"/>
      <c r="W56" s="7"/>
      <c r="X56" s="7"/>
      <c r="Y56" s="7"/>
      <c r="Z56" s="7"/>
      <c r="AA56" s="7"/>
      <c r="AB56"/>
      <c r="AC56"/>
      <c r="AD56"/>
      <c r="AE56"/>
      <c r="AF56"/>
      <c r="AG56"/>
      <c r="AH56"/>
      <c r="AI56"/>
      <c r="AJ56"/>
      <c r="AK56"/>
      <c r="AL56"/>
      <c r="AM56"/>
      <c r="AN56"/>
    </row>
    <row r="57" spans="14:40" ht="15" customHeight="1" x14ac:dyDescent="0.25">
      <c r="N57" s="8" t="s">
        <v>7</v>
      </c>
      <c r="O57" s="7"/>
      <c r="P57" s="7"/>
      <c r="Q57" s="47" t="s">
        <v>10</v>
      </c>
      <c r="R57" s="130">
        <v>0</v>
      </c>
      <c r="S57" s="8" t="s">
        <v>146</v>
      </c>
      <c r="T57" s="44" t="s">
        <v>153</v>
      </c>
      <c r="U57" s="7"/>
      <c r="V57" s="7"/>
      <c r="W57" s="7"/>
      <c r="X57" s="7"/>
      <c r="Y57" s="7"/>
      <c r="Z57" s="7"/>
      <c r="AA57" s="7"/>
      <c r="AB57"/>
      <c r="AC57"/>
      <c r="AD57"/>
      <c r="AE57"/>
      <c r="AF57"/>
      <c r="AG57"/>
      <c r="AH57"/>
      <c r="AI57"/>
      <c r="AJ57"/>
      <c r="AK57"/>
      <c r="AL57"/>
      <c r="AM57"/>
      <c r="AN57"/>
    </row>
    <row r="58" spans="14:40" ht="15" customHeight="1" x14ac:dyDescent="0.25">
      <c r="N58" s="8" t="s">
        <v>7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/>
      <c r="AC58"/>
      <c r="AD58"/>
      <c r="AE58"/>
      <c r="AF58"/>
      <c r="AG58"/>
      <c r="AH58"/>
      <c r="AI58"/>
      <c r="AJ58"/>
      <c r="AK58"/>
      <c r="AL58"/>
      <c r="AM58"/>
      <c r="AN58"/>
    </row>
    <row r="59" spans="14:40" ht="15" customHeight="1" x14ac:dyDescent="0.25">
      <c r="N59" s="8" t="s">
        <v>7</v>
      </c>
      <c r="O59" s="7"/>
      <c r="P59" s="131" t="s">
        <v>138</v>
      </c>
      <c r="Q59" s="132">
        <f>R51+R52-R53+R54+R55-R56-R57</f>
        <v>880</v>
      </c>
      <c r="R59" s="44" t="s">
        <v>154</v>
      </c>
      <c r="S59" s="7"/>
      <c r="T59" s="7"/>
      <c r="U59" s="7"/>
      <c r="V59" s="7"/>
      <c r="W59" s="7"/>
      <c r="X59" s="7"/>
      <c r="Y59" s="7"/>
      <c r="Z59" s="7"/>
      <c r="AA59" s="7"/>
      <c r="AB59"/>
      <c r="AC59"/>
      <c r="AD59"/>
      <c r="AE59"/>
      <c r="AF59"/>
      <c r="AG59"/>
      <c r="AH59"/>
      <c r="AI59"/>
      <c r="AJ59"/>
      <c r="AK59"/>
      <c r="AL59"/>
      <c r="AM59"/>
      <c r="AN59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N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3" width="9.140625" style="6" customWidth="1"/>
    <col min="4" max="5" width="10.7109375" style="6" customWidth="1"/>
    <col min="6" max="8" width="11.7109375" style="6" customWidth="1"/>
    <col min="9" max="9" width="10.7109375" style="6" customWidth="1"/>
    <col min="10" max="13" width="9.140625" style="6" customWidth="1"/>
    <col min="14" max="25" width="9.140625" style="6"/>
    <col min="26" max="26" width="9.7109375" style="6" customWidth="1"/>
    <col min="27" max="16384" width="9.140625" style="6"/>
  </cols>
  <sheetData>
    <row r="1" spans="1:29" ht="15" customHeight="1" x14ac:dyDescent="0.25">
      <c r="A1" s="5" t="s">
        <v>3</v>
      </c>
      <c r="C1" t="s">
        <v>35</v>
      </c>
      <c r="D1" s="16"/>
      <c r="E1" s="16"/>
      <c r="N1" s="17" t="s">
        <v>7</v>
      </c>
      <c r="AB1" s="17" t="s">
        <v>7</v>
      </c>
    </row>
    <row r="2" spans="1:29" ht="15" customHeight="1" x14ac:dyDescent="0.25">
      <c r="A2" s="5" t="s">
        <v>4</v>
      </c>
      <c r="C2" s="6" t="s">
        <v>155</v>
      </c>
      <c r="N2" s="17" t="s">
        <v>7</v>
      </c>
      <c r="AB2" s="17" t="s">
        <v>7</v>
      </c>
    </row>
    <row r="3" spans="1:29" ht="15" customHeight="1" x14ac:dyDescent="0.25">
      <c r="A3" s="5" t="s">
        <v>5</v>
      </c>
      <c r="C3" s="6" t="s">
        <v>156</v>
      </c>
      <c r="N3" s="17" t="s">
        <v>7</v>
      </c>
      <c r="O3" s="49" t="s">
        <v>18</v>
      </c>
      <c r="P3" s="6" t="s">
        <v>157</v>
      </c>
      <c r="AB3" s="17" t="s">
        <v>7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7</v>
      </c>
      <c r="P4" s="46" t="s">
        <v>158</v>
      </c>
      <c r="AB4" s="8" t="s">
        <v>7</v>
      </c>
      <c r="AC4" s="9"/>
    </row>
    <row r="5" spans="1:29" ht="15" customHeight="1" x14ac:dyDescent="0.25">
      <c r="A5" s="15" t="s">
        <v>8</v>
      </c>
      <c r="C5" s="7" t="s">
        <v>159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7</v>
      </c>
      <c r="O5" s="7"/>
      <c r="V5" s="7"/>
      <c r="W5" s="7"/>
      <c r="X5" s="7"/>
      <c r="Y5" s="7"/>
      <c r="Z5" s="7"/>
      <c r="AA5" s="7"/>
      <c r="AB5" s="8" t="s">
        <v>7</v>
      </c>
      <c r="AC5" s="9"/>
    </row>
    <row r="6" spans="1:29" ht="15" customHeight="1" x14ac:dyDescent="0.25">
      <c r="C6" s="8" t="s">
        <v>16</v>
      </c>
      <c r="D6" s="7" t="s">
        <v>160</v>
      </c>
      <c r="E6" s="7"/>
      <c r="F6" s="7"/>
      <c r="G6" s="7"/>
      <c r="H6" s="7"/>
      <c r="I6" s="7"/>
      <c r="J6" s="7"/>
      <c r="K6" s="7"/>
      <c r="L6" s="7"/>
      <c r="M6" s="9"/>
      <c r="N6" s="8" t="s">
        <v>7</v>
      </c>
      <c r="O6" s="7"/>
      <c r="Q6" s="60" t="s">
        <v>161</v>
      </c>
      <c r="R6" s="60" t="s">
        <v>162</v>
      </c>
      <c r="S6" s="60" t="s">
        <v>163</v>
      </c>
      <c r="T6" s="60" t="s">
        <v>164</v>
      </c>
      <c r="U6" s="60" t="s">
        <v>165</v>
      </c>
      <c r="V6" s="7"/>
      <c r="W6" s="7"/>
      <c r="X6" s="7"/>
      <c r="Y6" s="7"/>
      <c r="Z6" s="7"/>
      <c r="AA6" s="7"/>
      <c r="AB6" s="8" t="s">
        <v>7</v>
      </c>
      <c r="AC6" s="9"/>
    </row>
    <row r="7" spans="1:29" ht="15" customHeight="1" x14ac:dyDescent="0.25">
      <c r="C7" s="8" t="s">
        <v>17</v>
      </c>
      <c r="D7" s="7" t="s">
        <v>166</v>
      </c>
      <c r="E7" s="7"/>
      <c r="F7" s="7"/>
      <c r="G7" s="7"/>
      <c r="H7" s="7"/>
      <c r="I7" s="7"/>
      <c r="J7" s="7"/>
      <c r="K7" s="7"/>
      <c r="L7" s="7"/>
      <c r="M7" s="9"/>
      <c r="N7" s="8" t="s">
        <v>7</v>
      </c>
      <c r="O7" s="7"/>
      <c r="P7" s="133"/>
      <c r="Q7" s="20"/>
      <c r="R7" s="134" t="s">
        <v>167</v>
      </c>
      <c r="S7" s="135"/>
      <c r="T7" s="135"/>
      <c r="U7" s="134" t="s">
        <v>168</v>
      </c>
      <c r="V7" s="7"/>
      <c r="W7" s="7"/>
      <c r="X7" s="7"/>
      <c r="Y7" s="7"/>
      <c r="Z7" s="7"/>
      <c r="AA7" s="7"/>
      <c r="AB7" s="8" t="s">
        <v>7</v>
      </c>
      <c r="AC7" s="9"/>
    </row>
    <row r="8" spans="1:29" ht="15" customHeight="1" x14ac:dyDescent="0.25">
      <c r="A8" s="15"/>
      <c r="B8" s="9"/>
      <c r="C8" s="8" t="s">
        <v>23</v>
      </c>
      <c r="D8" s="7" t="s">
        <v>169</v>
      </c>
      <c r="E8" s="7"/>
      <c r="F8" s="7"/>
      <c r="G8" s="7"/>
      <c r="H8" s="7"/>
      <c r="I8" s="7"/>
      <c r="J8" s="7"/>
      <c r="K8" s="9"/>
      <c r="L8" s="9"/>
      <c r="M8" s="9"/>
      <c r="N8" s="8" t="s">
        <v>7</v>
      </c>
      <c r="O8" s="7"/>
      <c r="P8" s="136"/>
      <c r="Q8" s="22"/>
      <c r="R8" s="54" t="s">
        <v>170</v>
      </c>
      <c r="S8" s="68" t="s">
        <v>171</v>
      </c>
      <c r="T8" s="68"/>
      <c r="U8" s="54" t="s">
        <v>60</v>
      </c>
      <c r="V8" s="7"/>
      <c r="W8" s="7"/>
      <c r="X8" s="7"/>
      <c r="Y8" s="7"/>
      <c r="Z8" s="7"/>
      <c r="AA8" s="7"/>
      <c r="AB8" s="8" t="s">
        <v>7</v>
      </c>
      <c r="AC8" s="9"/>
    </row>
    <row r="9" spans="1:29" ht="15" customHeight="1" x14ac:dyDescent="0.25">
      <c r="A9" s="9"/>
      <c r="B9" s="9"/>
      <c r="C9" s="7"/>
      <c r="D9" s="7"/>
      <c r="E9" s="7"/>
      <c r="F9" s="7"/>
      <c r="G9" s="7"/>
      <c r="H9" s="7"/>
      <c r="I9" s="7"/>
      <c r="J9" s="7"/>
      <c r="K9" s="9"/>
      <c r="L9" s="9"/>
      <c r="M9" s="9"/>
      <c r="N9" s="8" t="s">
        <v>7</v>
      </c>
      <c r="O9" s="7"/>
      <c r="P9" s="40" t="s">
        <v>172</v>
      </c>
      <c r="Q9" s="37" t="s">
        <v>173</v>
      </c>
      <c r="R9" s="55" t="s">
        <v>174</v>
      </c>
      <c r="S9" s="37" t="s">
        <v>175</v>
      </c>
      <c r="T9" s="37" t="s">
        <v>174</v>
      </c>
      <c r="U9" s="55" t="s">
        <v>176</v>
      </c>
      <c r="V9" s="7"/>
      <c r="W9" s="7"/>
      <c r="X9" s="7"/>
      <c r="Y9" s="7"/>
      <c r="Z9" s="7"/>
      <c r="AA9" s="7"/>
      <c r="AB9" s="8" t="s">
        <v>7</v>
      </c>
      <c r="AC9" s="9"/>
    </row>
    <row r="10" spans="1:29" ht="15" customHeight="1" x14ac:dyDescent="0.25">
      <c r="A10" s="9"/>
      <c r="B10" s="9"/>
      <c r="C10" s="7"/>
      <c r="D10" s="7"/>
      <c r="E10" s="7"/>
      <c r="F10" s="7"/>
      <c r="G10" s="7"/>
      <c r="H10" s="7"/>
      <c r="I10" s="7"/>
      <c r="J10" s="7"/>
      <c r="K10" s="9"/>
      <c r="L10" s="9"/>
      <c r="M10" s="9"/>
      <c r="N10" s="8" t="s">
        <v>7</v>
      </c>
      <c r="O10" s="7"/>
      <c r="P10" s="39" t="s">
        <v>177</v>
      </c>
      <c r="Q10" s="137">
        <f>D14</f>
        <v>866</v>
      </c>
      <c r="R10" s="138">
        <f>E14</f>
        <v>-700</v>
      </c>
      <c r="S10" s="72">
        <f>R10-Q10</f>
        <v>-1566</v>
      </c>
      <c r="T10" s="72">
        <f>MAX(0,Q10-R10)</f>
        <v>1566</v>
      </c>
      <c r="U10" s="73">
        <f>R10+T10</f>
        <v>866</v>
      </c>
      <c r="V10" s="7"/>
      <c r="W10" s="7"/>
      <c r="X10" s="7"/>
      <c r="Y10" s="7"/>
      <c r="Z10" s="7"/>
      <c r="AA10" s="7"/>
      <c r="AB10" s="8" t="s">
        <v>7</v>
      </c>
      <c r="AC10" s="9"/>
    </row>
    <row r="11" spans="1:29" ht="15" customHeight="1" x14ac:dyDescent="0.25">
      <c r="A11" s="15" t="s">
        <v>6</v>
      </c>
      <c r="B11" s="9"/>
      <c r="C11" s="133"/>
      <c r="D11" s="20"/>
      <c r="E11" s="134" t="s">
        <v>167</v>
      </c>
      <c r="F11" s="7"/>
      <c r="G11" s="7" t="s">
        <v>173</v>
      </c>
      <c r="H11" s="8" t="s">
        <v>9</v>
      </c>
      <c r="I11" s="7" t="s">
        <v>178</v>
      </c>
      <c r="J11" s="7"/>
      <c r="K11" s="9"/>
      <c r="L11" s="9"/>
      <c r="M11" s="9"/>
      <c r="N11" s="8" t="s">
        <v>7</v>
      </c>
      <c r="O11" s="7"/>
      <c r="P11" s="40" t="s">
        <v>179</v>
      </c>
      <c r="Q11" s="139">
        <f>D15</f>
        <v>-734</v>
      </c>
      <c r="R11" s="140">
        <f>E15</f>
        <v>0</v>
      </c>
      <c r="S11" s="141">
        <f>R11-Q11</f>
        <v>734</v>
      </c>
      <c r="T11" s="141">
        <f>MAX(0,Q11-R11)</f>
        <v>0</v>
      </c>
      <c r="U11" s="142">
        <f>R11+T11</f>
        <v>0</v>
      </c>
      <c r="V11" s="7"/>
      <c r="W11" s="7"/>
      <c r="X11" s="7"/>
      <c r="Y11" s="7"/>
      <c r="Z11" s="7"/>
      <c r="AA11" s="7"/>
      <c r="AB11" s="8" t="s">
        <v>7</v>
      </c>
      <c r="AC11" s="9"/>
    </row>
    <row r="12" spans="1:29" ht="15" customHeight="1" x14ac:dyDescent="0.25">
      <c r="A12" s="15"/>
      <c r="B12" s="9"/>
      <c r="C12" s="136"/>
      <c r="D12" s="22"/>
      <c r="E12" s="54" t="s">
        <v>170</v>
      </c>
      <c r="F12" s="7"/>
      <c r="G12" s="7" t="s">
        <v>167</v>
      </c>
      <c r="H12" s="8" t="s">
        <v>9</v>
      </c>
      <c r="I12" s="7" t="s">
        <v>180</v>
      </c>
      <c r="J12" s="7"/>
      <c r="K12" s="9"/>
      <c r="L12" s="9"/>
      <c r="M12" s="9"/>
      <c r="N12" s="8" t="s">
        <v>7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8" t="s">
        <v>7</v>
      </c>
      <c r="AC12" s="9"/>
    </row>
    <row r="13" spans="1:29" ht="15" customHeight="1" x14ac:dyDescent="0.25">
      <c r="A13" s="9"/>
      <c r="B13" s="9"/>
      <c r="C13" s="40" t="s">
        <v>172</v>
      </c>
      <c r="D13" s="37" t="s">
        <v>173</v>
      </c>
      <c r="E13" s="55" t="s">
        <v>174</v>
      </c>
      <c r="F13" s="7"/>
      <c r="G13" s="7"/>
      <c r="H13" s="7"/>
      <c r="I13" s="7"/>
      <c r="J13" s="7"/>
      <c r="K13" s="9"/>
      <c r="L13" s="9"/>
      <c r="M13" s="9"/>
      <c r="N13" s="8" t="s">
        <v>7</v>
      </c>
      <c r="O13" s="7"/>
      <c r="P13" s="143" t="s">
        <v>181</v>
      </c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8" t="s">
        <v>7</v>
      </c>
      <c r="AC13" s="9"/>
    </row>
    <row r="14" spans="1:29" ht="15" customHeight="1" x14ac:dyDescent="0.25">
      <c r="A14" s="9"/>
      <c r="B14" s="9"/>
      <c r="C14" s="39" t="s">
        <v>177</v>
      </c>
      <c r="D14" s="144">
        <v>866</v>
      </c>
      <c r="E14" s="145">
        <v>-700</v>
      </c>
      <c r="F14" s="7"/>
      <c r="G14" s="7"/>
      <c r="H14" s="7"/>
      <c r="I14" s="7"/>
      <c r="J14" s="7"/>
      <c r="K14" s="9"/>
      <c r="L14" s="9"/>
      <c r="M14" s="9"/>
      <c r="N14" s="8" t="s">
        <v>7</v>
      </c>
      <c r="O14" s="7"/>
      <c r="P14" s="143" t="s">
        <v>182</v>
      </c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8" t="s">
        <v>7</v>
      </c>
      <c r="AC14" s="9"/>
    </row>
    <row r="15" spans="1:29" ht="15" customHeight="1" x14ac:dyDescent="0.25">
      <c r="C15" s="40" t="s">
        <v>179</v>
      </c>
      <c r="D15" s="120">
        <v>-734</v>
      </c>
      <c r="E15" s="57">
        <v>0</v>
      </c>
      <c r="F15" s="7"/>
      <c r="G15" s="7"/>
      <c r="H15" s="7"/>
      <c r="I15" s="7"/>
      <c r="J15" s="7"/>
      <c r="K15" s="7"/>
      <c r="L15" s="7"/>
      <c r="M15" s="9"/>
      <c r="N15" s="8" t="s">
        <v>7</v>
      </c>
      <c r="O15" s="7"/>
      <c r="P15" s="143" t="s">
        <v>183</v>
      </c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8" t="s">
        <v>7</v>
      </c>
      <c r="AC15" s="9"/>
    </row>
    <row r="16" spans="1:29" ht="15" customHeight="1" x14ac:dyDescent="0.25">
      <c r="C16" s="7"/>
      <c r="D16" s="7"/>
      <c r="E16" s="7"/>
      <c r="F16" s="7"/>
      <c r="G16" s="7"/>
      <c r="H16" s="7"/>
      <c r="I16" s="7"/>
      <c r="J16" s="7"/>
      <c r="K16" s="7"/>
      <c r="L16" s="7"/>
      <c r="M16" s="9"/>
      <c r="N16" s="8" t="s">
        <v>7</v>
      </c>
      <c r="O16" s="7"/>
      <c r="P16" s="143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8" t="s">
        <v>7</v>
      </c>
      <c r="AC16" s="9"/>
    </row>
    <row r="17" spans="3:29" ht="15" customHeight="1" x14ac:dyDescent="0.25">
      <c r="C17" s="7"/>
      <c r="D17" s="7"/>
      <c r="E17" s="7"/>
      <c r="F17" s="7"/>
      <c r="G17" s="7"/>
      <c r="H17" s="7"/>
      <c r="I17" s="7"/>
      <c r="J17" s="7"/>
      <c r="K17" s="7"/>
      <c r="L17" s="7"/>
      <c r="M17" s="9"/>
      <c r="N17" s="8" t="s">
        <v>7</v>
      </c>
      <c r="O17" s="146" t="s">
        <v>184</v>
      </c>
      <c r="P17" s="7" t="s">
        <v>185</v>
      </c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8" t="s">
        <v>7</v>
      </c>
      <c r="AC17" s="9"/>
    </row>
    <row r="18" spans="3:29" ht="15" customHeight="1" x14ac:dyDescent="0.25">
      <c r="C18" s="7"/>
      <c r="D18" s="7"/>
      <c r="E18" s="7"/>
      <c r="F18" s="7"/>
      <c r="G18" s="7"/>
      <c r="H18" s="7"/>
      <c r="I18" s="7"/>
      <c r="J18" s="7"/>
      <c r="K18" s="7"/>
      <c r="L18" s="7"/>
      <c r="M18" s="9"/>
      <c r="N18" s="8" t="s">
        <v>7</v>
      </c>
      <c r="O18" s="7"/>
      <c r="P18" s="7"/>
      <c r="Q18" s="7"/>
      <c r="R18" s="7"/>
      <c r="S18" s="8"/>
      <c r="T18" s="8" t="s">
        <v>10</v>
      </c>
      <c r="U18" s="7"/>
      <c r="V18" s="7"/>
      <c r="W18" s="7"/>
      <c r="X18" s="7"/>
      <c r="Y18" s="7"/>
      <c r="Z18" s="7"/>
      <c r="AA18" s="7"/>
      <c r="AB18" s="8" t="s">
        <v>7</v>
      </c>
      <c r="AC18" s="9"/>
    </row>
    <row r="19" spans="3:29" ht="15" customHeight="1" x14ac:dyDescent="0.25">
      <c r="C19" s="7"/>
      <c r="D19" s="7"/>
      <c r="E19" s="7"/>
      <c r="F19" s="7"/>
      <c r="G19" s="7"/>
      <c r="H19" s="7"/>
      <c r="I19" s="7"/>
      <c r="J19" s="7"/>
      <c r="K19" s="7"/>
      <c r="L19" s="7"/>
      <c r="M19" s="9"/>
      <c r="N19" s="8" t="s">
        <v>7</v>
      </c>
      <c r="O19" s="7"/>
      <c r="P19" s="7" t="s">
        <v>160</v>
      </c>
      <c r="Q19" s="7"/>
      <c r="R19" s="8" t="s">
        <v>9</v>
      </c>
      <c r="S19" s="34" t="s">
        <v>186</v>
      </c>
      <c r="T19" s="8"/>
      <c r="U19" s="8"/>
      <c r="V19" s="8"/>
      <c r="W19" s="8"/>
      <c r="X19" s="7"/>
      <c r="Y19" s="7"/>
      <c r="Z19" s="7"/>
      <c r="AA19" s="7"/>
      <c r="AB19" s="8" t="s">
        <v>7</v>
      </c>
      <c r="AC19" s="9"/>
    </row>
    <row r="20" spans="3:29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  <c r="N20" s="8" t="s">
        <v>7</v>
      </c>
      <c r="O20" s="7"/>
      <c r="P20" s="7" t="s">
        <v>174</v>
      </c>
      <c r="Q20" s="7"/>
      <c r="R20" s="8" t="s">
        <v>9</v>
      </c>
      <c r="S20" s="7" t="s">
        <v>187</v>
      </c>
      <c r="T20" s="7"/>
      <c r="U20" s="7"/>
      <c r="V20" s="7"/>
      <c r="W20" s="7"/>
      <c r="X20" s="7"/>
      <c r="Y20" s="7"/>
      <c r="Z20" s="7"/>
      <c r="AA20" s="7"/>
      <c r="AB20" s="8" t="s">
        <v>7</v>
      </c>
      <c r="AC20" s="9"/>
    </row>
    <row r="21" spans="3:29" ht="15" customHeight="1" x14ac:dyDescent="0.25">
      <c r="C21" s="7"/>
      <c r="D21" s="7"/>
      <c r="E21" s="7"/>
      <c r="F21" s="7"/>
      <c r="G21" s="7"/>
      <c r="H21" s="7"/>
      <c r="I21" s="7"/>
      <c r="J21" s="7"/>
      <c r="K21" s="7"/>
      <c r="L21" s="7"/>
      <c r="M21" s="9"/>
      <c r="N21" s="8" t="s">
        <v>7</v>
      </c>
      <c r="O21" s="7"/>
      <c r="P21" s="7"/>
      <c r="Q21" s="7"/>
      <c r="R21" s="8"/>
      <c r="S21" s="7"/>
      <c r="T21" s="7"/>
      <c r="U21" s="7"/>
      <c r="V21" s="7"/>
      <c r="W21" s="7"/>
      <c r="X21" s="7"/>
      <c r="Y21" s="7"/>
      <c r="Z21" s="7"/>
      <c r="AA21" s="7"/>
      <c r="AB21" s="8" t="s">
        <v>7</v>
      </c>
      <c r="AC21" s="9"/>
    </row>
    <row r="22" spans="3:29" ht="15" customHeight="1" x14ac:dyDescent="0.25">
      <c r="C22" s="7"/>
      <c r="D22" s="7"/>
      <c r="E22" s="7"/>
      <c r="F22" s="7"/>
      <c r="G22" s="7"/>
      <c r="H22" s="7"/>
      <c r="I22" s="7"/>
      <c r="J22" s="7"/>
      <c r="K22" s="7"/>
      <c r="L22" s="7"/>
      <c r="M22" s="9"/>
      <c r="N22" s="8" t="s">
        <v>7</v>
      </c>
      <c r="O22" s="7"/>
      <c r="P22" s="82" t="s">
        <v>188</v>
      </c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8" t="s">
        <v>7</v>
      </c>
      <c r="AC22" s="9"/>
    </row>
    <row r="23" spans="3:29" ht="15" customHeight="1" x14ac:dyDescent="0.25">
      <c r="C23" s="7"/>
      <c r="D23" s="7"/>
      <c r="E23" s="7"/>
      <c r="F23" s="7"/>
      <c r="G23" s="7"/>
      <c r="H23" s="7"/>
      <c r="I23" s="7"/>
      <c r="J23" s="7"/>
      <c r="K23" s="7"/>
      <c r="L23" s="7"/>
      <c r="M23" s="9"/>
      <c r="N23" s="8" t="s">
        <v>7</v>
      </c>
      <c r="O23" s="7"/>
      <c r="P23" s="7"/>
      <c r="Q23" s="7"/>
      <c r="R23" s="8"/>
      <c r="S23" s="34"/>
      <c r="T23" s="7"/>
      <c r="U23" s="7"/>
      <c r="V23" s="7"/>
      <c r="W23" s="7"/>
      <c r="X23" s="7"/>
      <c r="Y23" s="7"/>
      <c r="Z23" s="7"/>
      <c r="AA23" s="7"/>
      <c r="AB23" s="8" t="s">
        <v>7</v>
      </c>
      <c r="AC23" s="9"/>
    </row>
    <row r="24" spans="3:29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 s="8" t="s">
        <v>7</v>
      </c>
      <c r="O24" s="7"/>
      <c r="P24" s="7" t="s">
        <v>168</v>
      </c>
      <c r="Q24" s="7"/>
      <c r="R24" s="8" t="s">
        <v>9</v>
      </c>
      <c r="S24" s="34" t="s">
        <v>189</v>
      </c>
      <c r="T24" s="7"/>
      <c r="U24" s="7"/>
      <c r="V24" s="7"/>
      <c r="W24" s="7"/>
      <c r="X24" s="7"/>
      <c r="Y24" s="7"/>
      <c r="Z24" s="7"/>
      <c r="AA24" s="7"/>
      <c r="AB24" s="8" t="s">
        <v>7</v>
      </c>
      <c r="AC24" s="9"/>
    </row>
    <row r="25" spans="3:29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 s="8" t="s">
        <v>7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7</v>
      </c>
      <c r="AC25" s="9"/>
    </row>
    <row r="26" spans="3:29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8" t="s">
        <v>7</v>
      </c>
      <c r="O26" s="7"/>
      <c r="P26" s="82" t="s">
        <v>190</v>
      </c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8" t="s">
        <v>7</v>
      </c>
      <c r="AC26" s="7"/>
    </row>
    <row r="27" spans="3:29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8" t="s">
        <v>7</v>
      </c>
      <c r="O27" s="7"/>
      <c r="P27" s="7"/>
      <c r="Q27" s="7"/>
      <c r="R27" s="8"/>
      <c r="S27" s="34"/>
      <c r="T27" s="7"/>
      <c r="U27" s="7"/>
      <c r="V27" s="7"/>
      <c r="W27" s="7"/>
      <c r="X27" s="7"/>
      <c r="Y27" s="7"/>
      <c r="Z27" s="7"/>
      <c r="AA27" s="7"/>
      <c r="AB27" s="8" t="s">
        <v>7</v>
      </c>
      <c r="AC27" s="7"/>
    </row>
    <row r="28" spans="3:29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 s="8" t="s">
        <v>7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8" t="s">
        <v>7</v>
      </c>
      <c r="AC28" s="7"/>
    </row>
    <row r="29" spans="3:29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8" t="s">
        <v>7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8" t="s">
        <v>7</v>
      </c>
      <c r="AC29" s="7"/>
    </row>
    <row r="30" spans="3:29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8" t="s">
        <v>7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 t="s">
        <v>7</v>
      </c>
      <c r="AC30" s="7"/>
    </row>
    <row r="31" spans="3:29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8" t="s">
        <v>7</v>
      </c>
      <c r="Y31" s="7"/>
      <c r="Z31" s="7"/>
      <c r="AA31" s="7"/>
      <c r="AB31" s="8" t="s">
        <v>7</v>
      </c>
      <c r="AC31" s="7"/>
    </row>
    <row r="32" spans="3:29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8" t="s">
        <v>7</v>
      </c>
      <c r="Y32" s="7"/>
      <c r="Z32" s="7"/>
      <c r="AA32" s="7"/>
      <c r="AB32" s="8" t="s">
        <v>7</v>
      </c>
      <c r="AC32" s="7"/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8" t="s">
        <v>7</v>
      </c>
      <c r="Y33" s="7"/>
      <c r="Z33" s="7"/>
      <c r="AA33" s="7"/>
      <c r="AB33" s="8" t="s">
        <v>7</v>
      </c>
      <c r="AC33" s="7"/>
    </row>
    <row r="34" spans="1:29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8" t="s">
        <v>7</v>
      </c>
      <c r="Y34" s="7"/>
      <c r="Z34" s="7"/>
      <c r="AA34" s="7"/>
      <c r="AB34" s="8" t="s">
        <v>7</v>
      </c>
      <c r="AC34" s="7"/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8" t="s">
        <v>7</v>
      </c>
      <c r="Y35" s="7"/>
      <c r="Z35" s="7"/>
      <c r="AA35" s="7"/>
      <c r="AB35" s="8" t="s">
        <v>7</v>
      </c>
      <c r="AC35" s="7"/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8" t="s">
        <v>7</v>
      </c>
      <c r="Y36" s="7"/>
      <c r="Z36" s="7"/>
      <c r="AA36" s="7"/>
      <c r="AB36" s="8" t="s">
        <v>7</v>
      </c>
      <c r="AC36" s="7"/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8" t="s">
        <v>7</v>
      </c>
      <c r="Y37" s="7"/>
      <c r="Z37" s="7"/>
      <c r="AA37" s="7"/>
      <c r="AB37" s="8" t="s">
        <v>7</v>
      </c>
      <c r="AC37" s="7"/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8" t="s">
        <v>7</v>
      </c>
      <c r="Y38" s="7"/>
      <c r="Z38" s="7"/>
      <c r="AA38" s="7"/>
      <c r="AB38" s="8" t="s">
        <v>7</v>
      </c>
      <c r="AC38" s="7"/>
    </row>
    <row r="39" spans="1:29" ht="15" customHeight="1" x14ac:dyDescent="0.25">
      <c r="A39" s="9"/>
      <c r="B39" s="9"/>
      <c r="C39" s="7"/>
      <c r="D39" s="7"/>
      <c r="E39" s="7"/>
      <c r="F39" s="7"/>
      <c r="G39" s="7"/>
      <c r="H39" s="7"/>
      <c r="I39" s="7"/>
      <c r="J39" s="7"/>
      <c r="K39" s="7"/>
      <c r="L39" s="7"/>
      <c r="M39" s="9"/>
      <c r="N39" s="8" t="s">
        <v>7</v>
      </c>
      <c r="Y39" s="7"/>
      <c r="Z39" s="7"/>
      <c r="AA39" s="7"/>
      <c r="AB39" s="8" t="s">
        <v>7</v>
      </c>
      <c r="AC39" s="7"/>
    </row>
    <row r="40" spans="1:29" ht="15" customHeight="1" x14ac:dyDescent="0.25">
      <c r="C40" s="7"/>
      <c r="D40" s="7"/>
      <c r="E40" s="7"/>
      <c r="F40" s="7"/>
      <c r="G40" s="7"/>
      <c r="H40" s="7"/>
      <c r="I40" s="7"/>
      <c r="J40" s="7"/>
      <c r="K40" s="7"/>
      <c r="L40" s="7"/>
      <c r="N40" s="8" t="s">
        <v>7</v>
      </c>
      <c r="Y40" s="7"/>
      <c r="Z40" s="7"/>
      <c r="AA40" s="7"/>
      <c r="AB40" s="8" t="s">
        <v>7</v>
      </c>
      <c r="AC40" s="7"/>
    </row>
    <row r="41" spans="1:29" ht="15" customHeight="1" x14ac:dyDescent="0.25">
      <c r="C41" s="7"/>
      <c r="D41" s="7"/>
      <c r="E41" s="7"/>
      <c r="F41" s="7"/>
      <c r="G41" s="7"/>
      <c r="H41" s="7"/>
      <c r="I41" s="7"/>
      <c r="J41" s="7"/>
      <c r="K41" s="7"/>
      <c r="L41" s="7"/>
      <c r="N41" s="8" t="s">
        <v>7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7</v>
      </c>
      <c r="AC41" s="7"/>
    </row>
    <row r="42" spans="1:29" ht="15" customHeight="1" x14ac:dyDescent="0.25">
      <c r="N42" s="8" t="s">
        <v>7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7</v>
      </c>
      <c r="AC42" s="7"/>
    </row>
    <row r="43" spans="1:29" ht="15" customHeight="1" x14ac:dyDescent="0.25">
      <c r="N43" s="8" t="s">
        <v>7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7</v>
      </c>
      <c r="AC43" s="7"/>
    </row>
    <row r="44" spans="1:29" ht="15" customHeight="1" x14ac:dyDescent="0.25">
      <c r="N44" s="8" t="s">
        <v>7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7</v>
      </c>
      <c r="AC44" s="7"/>
    </row>
    <row r="45" spans="1:29" ht="15" customHeight="1" x14ac:dyDescent="0.25">
      <c r="N45" s="8" t="s">
        <v>7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7</v>
      </c>
      <c r="AC45" s="7"/>
    </row>
    <row r="46" spans="1:29" ht="15" customHeight="1" x14ac:dyDescent="0.25">
      <c r="N46" s="8" t="s">
        <v>7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7</v>
      </c>
      <c r="AC46" s="7"/>
    </row>
    <row r="47" spans="1:29" ht="15" customHeight="1" x14ac:dyDescent="0.25">
      <c r="N47" s="8" t="s">
        <v>7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7</v>
      </c>
      <c r="AC47" s="7"/>
    </row>
    <row r="48" spans="1:29" ht="15" customHeight="1" x14ac:dyDescent="0.25">
      <c r="N48" s="8" t="s">
        <v>7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7</v>
      </c>
      <c r="AC48" s="7"/>
    </row>
    <row r="49" spans="14:40" ht="15" customHeight="1" x14ac:dyDescent="0.25">
      <c r="N49" s="8" t="s">
        <v>7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7</v>
      </c>
      <c r="AC49" s="7"/>
    </row>
    <row r="50" spans="14:40" ht="15" customHeight="1" x14ac:dyDescent="0.25">
      <c r="N50" s="8" t="s">
        <v>7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7</v>
      </c>
      <c r="AC50" s="7"/>
    </row>
    <row r="51" spans="14:40" ht="15" customHeight="1" x14ac:dyDescent="0.25">
      <c r="N51" s="8" t="s">
        <v>7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7</v>
      </c>
    </row>
    <row r="52" spans="14:40" ht="15" customHeight="1" x14ac:dyDescent="0.25">
      <c r="N52" s="8" t="s">
        <v>7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7</v>
      </c>
    </row>
    <row r="53" spans="14:40" ht="15" customHeight="1" x14ac:dyDescent="0.25">
      <c r="N53" s="8" t="s">
        <v>7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7</v>
      </c>
    </row>
    <row r="54" spans="14:40" ht="15" customHeight="1" x14ac:dyDescent="0.25">
      <c r="N54" s="8" t="s">
        <v>7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7</v>
      </c>
    </row>
    <row r="55" spans="14:40" ht="15" customHeight="1" x14ac:dyDescent="0.25">
      <c r="N55" s="8" t="s">
        <v>7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7</v>
      </c>
    </row>
    <row r="56" spans="14:40" ht="15" customHeight="1" x14ac:dyDescent="0.25">
      <c r="N56" s="8" t="s">
        <v>7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7</v>
      </c>
    </row>
    <row r="57" spans="14:40" ht="15" customHeight="1" x14ac:dyDescent="0.25">
      <c r="N57" s="8" t="s">
        <v>7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7</v>
      </c>
    </row>
    <row r="58" spans="14:40" ht="15" customHeight="1" x14ac:dyDescent="0.25">
      <c r="N58" s="8" t="s">
        <v>7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7</v>
      </c>
    </row>
    <row r="59" spans="14:40" ht="15" customHeight="1" x14ac:dyDescent="0.25">
      <c r="N59" s="8" t="s">
        <v>7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7</v>
      </c>
    </row>
    <row r="60" spans="14:40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4:4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4:4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4:4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4:4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conditionalFormatting sqref="Q28">
    <cfRule type="cellIs" dxfId="1" priority="1" operator="equal">
      <formula>"does not"</formula>
    </cfRule>
    <cfRule type="cellIs" dxfId="0" priority="2" operator="equal">
      <formula>"does"</formula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16384" width="9.140625" style="6"/>
  </cols>
  <sheetData>
    <row r="1" spans="1:29" ht="15" customHeight="1" x14ac:dyDescent="0.25">
      <c r="A1" s="5" t="s">
        <v>3</v>
      </c>
      <c r="C1" t="s">
        <v>35</v>
      </c>
      <c r="D1" s="16"/>
      <c r="E1" s="16"/>
      <c r="N1" s="17" t="s">
        <v>7</v>
      </c>
      <c r="AB1" s="17" t="s">
        <v>7</v>
      </c>
    </row>
    <row r="2" spans="1:29" ht="15" customHeight="1" x14ac:dyDescent="0.25">
      <c r="A2" s="5" t="s">
        <v>4</v>
      </c>
      <c r="C2" s="6" t="s">
        <v>36</v>
      </c>
      <c r="N2" s="17" t="s">
        <v>7</v>
      </c>
      <c r="AB2" s="17" t="s">
        <v>7</v>
      </c>
    </row>
    <row r="3" spans="1:29" ht="15" customHeight="1" x14ac:dyDescent="0.25">
      <c r="A3" s="5" t="s">
        <v>5</v>
      </c>
      <c r="C3" s="6" t="s">
        <v>37</v>
      </c>
      <c r="N3" s="17" t="s">
        <v>7</v>
      </c>
      <c r="O3" s="28" t="s">
        <v>18</v>
      </c>
      <c r="P3" s="6" t="s">
        <v>38</v>
      </c>
      <c r="AB3" s="17" t="s">
        <v>7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7</v>
      </c>
      <c r="AB4" s="8" t="s">
        <v>7</v>
      </c>
      <c r="AC4" s="9"/>
    </row>
    <row r="5" spans="1:29" ht="15" customHeight="1" x14ac:dyDescent="0.25">
      <c r="A5" s="15" t="s">
        <v>8</v>
      </c>
      <c r="C5" s="7" t="s">
        <v>39</v>
      </c>
      <c r="D5" s="7"/>
      <c r="E5" s="7"/>
      <c r="F5" s="7"/>
      <c r="G5" s="7"/>
      <c r="H5" s="7"/>
      <c r="I5" s="7"/>
      <c r="J5" s="7"/>
      <c r="K5" s="7"/>
      <c r="L5" s="7"/>
      <c r="M5" s="62">
        <v>2025</v>
      </c>
      <c r="N5" s="8" t="s">
        <v>7</v>
      </c>
      <c r="O5" s="7"/>
      <c r="P5" s="38"/>
      <c r="Q5" s="63" t="s">
        <v>40</v>
      </c>
      <c r="R5" s="64" t="s">
        <v>41</v>
      </c>
      <c r="S5" s="65" t="s">
        <v>42</v>
      </c>
      <c r="T5" s="63" t="s">
        <v>43</v>
      </c>
      <c r="U5" s="63" t="s">
        <v>44</v>
      </c>
      <c r="V5" s="64" t="s">
        <v>45</v>
      </c>
      <c r="W5" s="64" t="s">
        <v>46</v>
      </c>
      <c r="X5" s="7"/>
      <c r="Y5" s="7"/>
      <c r="Z5" s="7"/>
      <c r="AA5" s="7"/>
      <c r="AB5" s="8" t="s">
        <v>7</v>
      </c>
      <c r="AC5" s="9"/>
    </row>
    <row r="6" spans="1:29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7</v>
      </c>
      <c r="O6" s="7"/>
      <c r="P6" s="66"/>
      <c r="R6" s="43"/>
      <c r="S6" s="67" t="s">
        <v>47</v>
      </c>
      <c r="T6" s="68" t="s">
        <v>48</v>
      </c>
      <c r="U6" s="69" t="s">
        <v>49</v>
      </c>
      <c r="V6" s="54" t="s">
        <v>50</v>
      </c>
      <c r="W6" s="54" t="s">
        <v>51</v>
      </c>
      <c r="X6" s="7"/>
      <c r="Y6" s="7"/>
      <c r="Z6" s="7"/>
      <c r="AA6" s="7"/>
      <c r="AB6" s="8" t="s">
        <v>7</v>
      </c>
      <c r="AC6" s="9"/>
    </row>
    <row r="7" spans="1:29" ht="15" customHeight="1" x14ac:dyDescent="0.25">
      <c r="C7" s="7"/>
      <c r="D7" s="7"/>
      <c r="E7" s="7"/>
      <c r="F7" s="7"/>
      <c r="G7" s="7"/>
      <c r="H7" s="7"/>
      <c r="I7" s="7"/>
      <c r="J7" s="7"/>
      <c r="K7" s="7"/>
      <c r="L7" s="7"/>
      <c r="M7" s="9"/>
      <c r="N7" s="8" t="s">
        <v>7</v>
      </c>
      <c r="O7" s="7"/>
      <c r="P7" s="39"/>
      <c r="Q7" s="68"/>
      <c r="R7" s="54" t="s">
        <v>52</v>
      </c>
      <c r="S7" s="70" t="s">
        <v>53</v>
      </c>
      <c r="T7" s="71" t="s">
        <v>53</v>
      </c>
      <c r="U7" s="72" t="s">
        <v>53</v>
      </c>
      <c r="V7" s="73" t="s">
        <v>53</v>
      </c>
      <c r="W7" s="73" t="s">
        <v>53</v>
      </c>
      <c r="X7" s="7"/>
      <c r="Y7" s="7"/>
      <c r="Z7" s="7"/>
      <c r="AA7" s="7"/>
      <c r="AB7" s="8" t="s">
        <v>7</v>
      </c>
      <c r="AC7" s="9"/>
    </row>
    <row r="8" spans="1:29" ht="15" customHeight="1" x14ac:dyDescent="0.25">
      <c r="A8" s="15" t="s">
        <v>6</v>
      </c>
      <c r="B8" s="9"/>
      <c r="C8" s="74" t="s">
        <v>54</v>
      </c>
      <c r="D8" s="14"/>
      <c r="E8" s="48"/>
      <c r="F8" s="32">
        <v>7720</v>
      </c>
      <c r="G8" s="45" t="s">
        <v>55</v>
      </c>
      <c r="H8" s="6" t="s">
        <v>56</v>
      </c>
      <c r="N8" s="8" t="s">
        <v>7</v>
      </c>
      <c r="O8" s="7"/>
      <c r="P8" s="39"/>
      <c r="Q8" s="75" t="s">
        <v>57</v>
      </c>
      <c r="R8" s="76" t="s">
        <v>57</v>
      </c>
      <c r="S8" s="77" t="s">
        <v>58</v>
      </c>
      <c r="T8" s="78"/>
      <c r="U8" s="79" t="s">
        <v>58</v>
      </c>
      <c r="V8" s="53"/>
      <c r="W8" s="54" t="s">
        <v>59</v>
      </c>
      <c r="X8" s="7"/>
      <c r="Y8" s="7"/>
      <c r="Z8" s="7"/>
      <c r="AA8" s="7"/>
      <c r="AB8" s="8" t="s">
        <v>7</v>
      </c>
      <c r="AC8" s="9"/>
    </row>
    <row r="9" spans="1:29" ht="15" customHeight="1" x14ac:dyDescent="0.25">
      <c r="A9" s="9"/>
      <c r="B9" s="9"/>
      <c r="N9" s="8" t="s">
        <v>7</v>
      </c>
      <c r="O9" s="7"/>
      <c r="P9" s="39"/>
      <c r="Q9" s="68" t="s">
        <v>60</v>
      </c>
      <c r="R9" s="54" t="s">
        <v>61</v>
      </c>
      <c r="S9" s="80" t="s">
        <v>60</v>
      </c>
      <c r="T9" s="68" t="s">
        <v>62</v>
      </c>
      <c r="U9" s="68" t="s">
        <v>60</v>
      </c>
      <c r="V9" s="54" t="s">
        <v>62</v>
      </c>
      <c r="W9" s="54" t="s">
        <v>63</v>
      </c>
      <c r="X9" s="7"/>
      <c r="Y9" s="7"/>
      <c r="Z9" s="7"/>
      <c r="AA9" s="7"/>
      <c r="AB9" s="8" t="s">
        <v>7</v>
      </c>
      <c r="AC9" s="9"/>
    </row>
    <row r="10" spans="1:29" ht="15" customHeight="1" x14ac:dyDescent="0.25">
      <c r="A10" s="9"/>
      <c r="B10" s="9"/>
      <c r="C10" s="56"/>
      <c r="D10" s="81" t="s">
        <v>40</v>
      </c>
      <c r="E10" s="52" t="s">
        <v>41</v>
      </c>
      <c r="F10" s="30"/>
      <c r="G10" s="82" t="s">
        <v>64</v>
      </c>
      <c r="H10" s="83"/>
      <c r="I10" s="83"/>
      <c r="J10" s="83"/>
      <c r="K10" s="9"/>
      <c r="L10" s="9"/>
      <c r="M10" s="9"/>
      <c r="N10" s="8" t="s">
        <v>7</v>
      </c>
      <c r="O10" s="7"/>
      <c r="P10" s="39" t="s">
        <v>65</v>
      </c>
      <c r="Q10" s="68" t="s">
        <v>65</v>
      </c>
      <c r="R10" s="54" t="s">
        <v>65</v>
      </c>
      <c r="S10" s="80" t="s">
        <v>65</v>
      </c>
      <c r="T10" s="68" t="s">
        <v>65</v>
      </c>
      <c r="U10" s="68" t="s">
        <v>65</v>
      </c>
      <c r="V10" s="54" t="s">
        <v>65</v>
      </c>
      <c r="W10" s="54"/>
      <c r="X10" s="7"/>
      <c r="Y10" s="7"/>
      <c r="Z10" s="7"/>
      <c r="AA10" s="7"/>
      <c r="AB10" s="8" t="s">
        <v>7</v>
      </c>
      <c r="AC10" s="9"/>
    </row>
    <row r="11" spans="1:29" ht="15" customHeight="1" x14ac:dyDescent="0.25">
      <c r="A11" s="9"/>
      <c r="B11" s="9"/>
      <c r="C11" s="39"/>
      <c r="D11" s="68"/>
      <c r="E11" s="54" t="s">
        <v>52</v>
      </c>
      <c r="F11" s="30"/>
      <c r="G11" s="7"/>
      <c r="H11" s="7"/>
      <c r="I11" s="7"/>
      <c r="J11" s="7"/>
      <c r="K11" s="9"/>
      <c r="L11" s="9"/>
      <c r="M11" s="9"/>
      <c r="N11" s="8" t="s">
        <v>7</v>
      </c>
      <c r="O11" s="7"/>
      <c r="P11" s="40" t="s">
        <v>25</v>
      </c>
      <c r="Q11" s="37" t="s">
        <v>25</v>
      </c>
      <c r="R11" s="55" t="s">
        <v>25</v>
      </c>
      <c r="S11" s="84" t="s">
        <v>25</v>
      </c>
      <c r="T11" s="37" t="s">
        <v>25</v>
      </c>
      <c r="U11" s="37" t="s">
        <v>25</v>
      </c>
      <c r="V11" s="55" t="s">
        <v>25</v>
      </c>
      <c r="W11" s="55"/>
      <c r="X11" s="7"/>
      <c r="Y11" s="7"/>
      <c r="Z11" s="7"/>
      <c r="AA11" s="7"/>
      <c r="AB11" s="8" t="s">
        <v>7</v>
      </c>
      <c r="AC11" s="9"/>
    </row>
    <row r="12" spans="1:29" ht="15" customHeight="1" x14ac:dyDescent="0.25">
      <c r="A12" s="15"/>
      <c r="B12" s="9"/>
      <c r="C12" s="39"/>
      <c r="D12" s="75" t="s">
        <v>57</v>
      </c>
      <c r="E12" s="76" t="s">
        <v>57</v>
      </c>
      <c r="F12" s="7"/>
      <c r="G12" s="35" t="s">
        <v>66</v>
      </c>
      <c r="H12" s="7"/>
      <c r="I12" s="7"/>
      <c r="J12" s="7"/>
      <c r="K12" s="9"/>
      <c r="L12" s="9"/>
      <c r="M12" s="9"/>
      <c r="N12" s="8" t="s">
        <v>7</v>
      </c>
      <c r="O12" s="7"/>
      <c r="P12" s="39" t="str">
        <f t="shared" ref="P12:R15" si="0">C16</f>
        <v>Q1 2025</v>
      </c>
      <c r="Q12" s="85">
        <f t="shared" si="0"/>
        <v>184100</v>
      </c>
      <c r="R12" s="25">
        <f t="shared" si="0"/>
        <v>341900</v>
      </c>
      <c r="S12" s="86">
        <f>ROUND(Q12/(Q12+R12),3)</f>
        <v>0.35</v>
      </c>
      <c r="T12" s="87">
        <f>F8</f>
        <v>7720</v>
      </c>
      <c r="U12" s="88">
        <f>S12*T12</f>
        <v>2702</v>
      </c>
      <c r="V12" s="89">
        <f>T12-U12</f>
        <v>5018</v>
      </c>
      <c r="W12" s="90">
        <f>ROUND(Q12/Q16,3)</f>
        <v>0.35</v>
      </c>
      <c r="X12" s="7"/>
      <c r="Y12" s="7"/>
      <c r="Z12" s="7"/>
      <c r="AA12" s="7"/>
      <c r="AB12" s="8" t="s">
        <v>7</v>
      </c>
      <c r="AC12" s="9"/>
    </row>
    <row r="13" spans="1:29" ht="15" customHeight="1" x14ac:dyDescent="0.25">
      <c r="A13" s="9"/>
      <c r="B13" s="9"/>
      <c r="C13" s="39"/>
      <c r="D13" s="68" t="s">
        <v>60</v>
      </c>
      <c r="E13" s="54" t="s">
        <v>61</v>
      </c>
      <c r="F13" s="7"/>
      <c r="G13" s="35" t="s">
        <v>67</v>
      </c>
      <c r="H13" s="7"/>
      <c r="I13" s="7"/>
      <c r="J13" s="7"/>
      <c r="K13" s="9"/>
      <c r="L13" s="9"/>
      <c r="M13" s="9"/>
      <c r="N13" s="8" t="s">
        <v>7</v>
      </c>
      <c r="O13" s="7"/>
      <c r="P13" s="39" t="str">
        <f t="shared" si="0"/>
        <v>Q2 2025</v>
      </c>
      <c r="Q13" s="85">
        <f t="shared" si="0"/>
        <v>157800</v>
      </c>
      <c r="R13" s="91">
        <f t="shared" si="0"/>
        <v>184100</v>
      </c>
      <c r="S13" s="86">
        <f>ROUND(Q13/(Q13+R13),3)</f>
        <v>0.46200000000000002</v>
      </c>
      <c r="T13" s="88">
        <f>V12</f>
        <v>5018</v>
      </c>
      <c r="U13" s="88">
        <f>S13*T13</f>
        <v>2318.3160000000003</v>
      </c>
      <c r="V13" s="89">
        <f>T13-U13</f>
        <v>2699.6839999999997</v>
      </c>
      <c r="W13" s="90">
        <f>ROUND(Q13/Q16,3)</f>
        <v>0.3</v>
      </c>
      <c r="X13" s="7"/>
      <c r="Y13" s="7"/>
      <c r="Z13" s="7"/>
      <c r="AA13" s="7"/>
      <c r="AB13" s="8" t="s">
        <v>7</v>
      </c>
      <c r="AC13" s="9"/>
    </row>
    <row r="14" spans="1:29" ht="15" customHeight="1" x14ac:dyDescent="0.25">
      <c r="A14" s="9"/>
      <c r="B14" s="9"/>
      <c r="C14" s="39" t="s">
        <v>65</v>
      </c>
      <c r="D14" s="68" t="s">
        <v>65</v>
      </c>
      <c r="E14" s="54" t="s">
        <v>65</v>
      </c>
      <c r="F14" s="7"/>
      <c r="G14" s="7"/>
      <c r="H14" s="7"/>
      <c r="I14" s="7"/>
      <c r="J14" s="7"/>
      <c r="K14" s="9"/>
      <c r="L14" s="9"/>
      <c r="M14" s="9"/>
      <c r="N14" s="8" t="s">
        <v>7</v>
      </c>
      <c r="O14" s="7"/>
      <c r="P14" s="39" t="str">
        <f t="shared" si="0"/>
        <v>Q3 2025</v>
      </c>
      <c r="Q14" s="85">
        <f t="shared" si="0"/>
        <v>105200</v>
      </c>
      <c r="R14" s="25">
        <f t="shared" si="0"/>
        <v>78900</v>
      </c>
      <c r="S14" s="86">
        <f>ROUND(Q14/(Q14+R14),3)</f>
        <v>0.57099999999999995</v>
      </c>
      <c r="T14" s="88">
        <f>V13</f>
        <v>2699.6839999999997</v>
      </c>
      <c r="U14" s="88">
        <f>S14*T14</f>
        <v>1541.5195639999997</v>
      </c>
      <c r="V14" s="89">
        <f>T14-U14</f>
        <v>1158.164436</v>
      </c>
      <c r="W14" s="90">
        <f>ROUND(Q14/Q16,3)</f>
        <v>0.2</v>
      </c>
      <c r="X14" s="7"/>
      <c r="Y14" s="7"/>
      <c r="Z14" s="7"/>
      <c r="AA14" s="7"/>
      <c r="AB14" s="8" t="s">
        <v>7</v>
      </c>
      <c r="AC14" s="9"/>
    </row>
    <row r="15" spans="1:29" ht="15" customHeight="1" x14ac:dyDescent="0.25">
      <c r="C15" s="40" t="s">
        <v>25</v>
      </c>
      <c r="D15" s="37" t="s">
        <v>25</v>
      </c>
      <c r="E15" s="55" t="s">
        <v>25</v>
      </c>
      <c r="F15" s="7"/>
      <c r="G15" s="35" t="s">
        <v>68</v>
      </c>
      <c r="H15" s="7"/>
      <c r="I15" s="7"/>
      <c r="J15" s="7"/>
      <c r="K15" s="9"/>
      <c r="L15" s="9"/>
      <c r="M15" s="9"/>
      <c r="N15" s="8" t="s">
        <v>7</v>
      </c>
      <c r="O15" s="7"/>
      <c r="P15" s="40" t="str">
        <f t="shared" si="0"/>
        <v>Q4 2025</v>
      </c>
      <c r="Q15" s="92">
        <f t="shared" si="0"/>
        <v>78900</v>
      </c>
      <c r="R15" s="26">
        <f t="shared" si="0"/>
        <v>0</v>
      </c>
      <c r="S15" s="93">
        <f>ROUND(Q15/(Q15+R15),3)</f>
        <v>1</v>
      </c>
      <c r="T15" s="94">
        <f>V14</f>
        <v>1158.164436</v>
      </c>
      <c r="U15" s="94">
        <f>S15*T15</f>
        <v>1158.164436</v>
      </c>
      <c r="V15" s="95">
        <f>T15-U15</f>
        <v>0</v>
      </c>
      <c r="W15" s="96">
        <f>ROUND(Q15/Q16,3)</f>
        <v>0.15</v>
      </c>
      <c r="X15" s="7"/>
      <c r="Y15" s="7"/>
      <c r="Z15" s="7"/>
      <c r="AA15" s="7"/>
      <c r="AB15" s="8" t="s">
        <v>7</v>
      </c>
      <c r="AC15" s="9"/>
    </row>
    <row r="16" spans="1:29" ht="15" customHeight="1" x14ac:dyDescent="0.25">
      <c r="C16" s="39" t="s">
        <v>83</v>
      </c>
      <c r="D16" s="85">
        <v>184100</v>
      </c>
      <c r="E16" s="25">
        <v>341900</v>
      </c>
      <c r="F16" s="7"/>
      <c r="G16" s="7"/>
      <c r="H16" s="7"/>
      <c r="I16" s="7"/>
      <c r="J16" s="7"/>
      <c r="K16" s="9"/>
      <c r="L16" s="9"/>
      <c r="M16" s="9"/>
      <c r="N16" s="8" t="s">
        <v>7</v>
      </c>
      <c r="O16" s="7"/>
      <c r="P16" s="40" t="s">
        <v>70</v>
      </c>
      <c r="Q16" s="24">
        <f>SUM(Q12:Q15)</f>
        <v>526000</v>
      </c>
      <c r="R16" s="27"/>
      <c r="S16" s="97"/>
      <c r="T16" s="94"/>
      <c r="U16" s="94"/>
      <c r="V16" s="98"/>
      <c r="W16" s="96">
        <f>SUM(W12:W15)</f>
        <v>0.99999999999999989</v>
      </c>
      <c r="X16" s="7"/>
      <c r="Y16" s="7"/>
      <c r="Z16" s="7"/>
      <c r="AA16" s="7"/>
      <c r="AB16" s="8" t="s">
        <v>7</v>
      </c>
      <c r="AC16" s="9"/>
    </row>
    <row r="17" spans="3:29" ht="15" customHeight="1" x14ac:dyDescent="0.25">
      <c r="C17" s="39" t="s">
        <v>84</v>
      </c>
      <c r="D17" s="85">
        <v>157800</v>
      </c>
      <c r="E17" s="91">
        <v>184100</v>
      </c>
      <c r="F17" s="7"/>
      <c r="G17" s="7"/>
      <c r="H17" s="7"/>
      <c r="I17" s="7"/>
      <c r="J17" s="7"/>
      <c r="K17" s="7"/>
      <c r="L17" s="7"/>
      <c r="M17" s="9"/>
      <c r="N17" s="8" t="s">
        <v>7</v>
      </c>
      <c r="O17" s="7"/>
      <c r="P17" s="7"/>
      <c r="Q17" s="7"/>
      <c r="R17" s="7"/>
      <c r="S17" s="7"/>
      <c r="T17" s="7"/>
      <c r="U17" s="7"/>
      <c r="V17" s="44" t="s">
        <v>72</v>
      </c>
      <c r="W17" s="7"/>
      <c r="X17" s="7"/>
      <c r="Y17" s="7"/>
      <c r="Z17" s="7"/>
      <c r="AA17" s="7"/>
      <c r="AB17" s="8" t="s">
        <v>7</v>
      </c>
      <c r="AC17" s="9"/>
    </row>
    <row r="18" spans="3:29" ht="15" customHeight="1" x14ac:dyDescent="0.25">
      <c r="C18" s="39" t="s">
        <v>85</v>
      </c>
      <c r="D18" s="85">
        <v>105200</v>
      </c>
      <c r="E18" s="25">
        <v>78900</v>
      </c>
      <c r="F18" s="7"/>
      <c r="G18" s="7"/>
      <c r="H18" s="7"/>
      <c r="I18" s="7"/>
      <c r="J18" s="7"/>
      <c r="K18" s="7"/>
      <c r="L18" s="7"/>
      <c r="M18" s="9"/>
      <c r="N18" s="8" t="s">
        <v>7</v>
      </c>
      <c r="O18" s="7"/>
      <c r="P18" s="30" t="s">
        <v>42</v>
      </c>
      <c r="Q18" s="30" t="s">
        <v>9</v>
      </c>
      <c r="R18" s="7" t="s">
        <v>74</v>
      </c>
      <c r="S18" s="7"/>
      <c r="T18" s="7"/>
      <c r="U18" s="7"/>
      <c r="V18" s="7"/>
      <c r="W18" s="7"/>
      <c r="X18" s="7"/>
      <c r="Y18" s="7"/>
      <c r="Z18" s="7"/>
      <c r="AA18" s="7"/>
      <c r="AB18" s="8" t="s">
        <v>7</v>
      </c>
      <c r="AC18" s="9"/>
    </row>
    <row r="19" spans="3:29" ht="15" customHeight="1" x14ac:dyDescent="0.25">
      <c r="C19" s="40" t="s">
        <v>86</v>
      </c>
      <c r="D19" s="92">
        <v>78900</v>
      </c>
      <c r="E19" s="26">
        <v>0</v>
      </c>
      <c r="F19" s="7"/>
      <c r="G19" s="7"/>
      <c r="H19" s="7"/>
      <c r="I19" s="7"/>
      <c r="J19" s="7"/>
      <c r="K19" s="7"/>
      <c r="L19" s="7"/>
      <c r="M19" s="9"/>
      <c r="N19" s="8" t="s">
        <v>7</v>
      </c>
      <c r="O19" s="7"/>
      <c r="P19" s="30" t="s">
        <v>43</v>
      </c>
      <c r="Q19" s="30" t="s">
        <v>9</v>
      </c>
      <c r="R19" s="7" t="s">
        <v>76</v>
      </c>
      <c r="S19" s="7"/>
      <c r="T19" s="7"/>
      <c r="U19" s="7"/>
      <c r="V19" s="7"/>
      <c r="W19" s="7"/>
      <c r="X19" s="7"/>
      <c r="Y19" s="7"/>
      <c r="Z19" s="7"/>
      <c r="AA19" s="7"/>
      <c r="AB19" s="8" t="s">
        <v>7</v>
      </c>
      <c r="AC19" s="9"/>
    </row>
    <row r="20" spans="3:29" ht="15" customHeight="1" x14ac:dyDescent="0.25">
      <c r="C20" s="40" t="s">
        <v>70</v>
      </c>
      <c r="D20" s="24">
        <v>526000</v>
      </c>
      <c r="E20" s="27"/>
      <c r="F20" s="7"/>
      <c r="G20" s="7"/>
      <c r="H20" s="7"/>
      <c r="I20" s="7"/>
      <c r="J20" s="7"/>
      <c r="K20" s="7"/>
      <c r="L20" s="7"/>
      <c r="M20" s="9"/>
      <c r="N20" s="8" t="s">
        <v>7</v>
      </c>
      <c r="O20" s="7"/>
      <c r="P20" s="30" t="s">
        <v>44</v>
      </c>
      <c r="Q20" s="30" t="s">
        <v>9</v>
      </c>
      <c r="R20" s="7" t="s">
        <v>77</v>
      </c>
      <c r="S20" s="7"/>
      <c r="T20" s="7"/>
      <c r="U20" s="7"/>
      <c r="V20" s="7"/>
      <c r="W20" s="7"/>
      <c r="X20" s="7"/>
      <c r="Y20" s="7"/>
      <c r="Z20" s="7"/>
      <c r="AA20" s="7"/>
      <c r="AB20" s="8" t="s">
        <v>7</v>
      </c>
      <c r="AC20" s="9"/>
    </row>
    <row r="21" spans="3:29" ht="15" customHeight="1" x14ac:dyDescent="0.25">
      <c r="C21" s="7"/>
      <c r="D21" s="7"/>
      <c r="E21" s="7"/>
      <c r="F21" s="7"/>
      <c r="G21" s="7"/>
      <c r="H21" s="7"/>
      <c r="I21" s="7"/>
      <c r="J21" s="7"/>
      <c r="K21" s="7"/>
      <c r="L21" s="7"/>
      <c r="M21" s="9"/>
      <c r="N21" s="8" t="s">
        <v>7</v>
      </c>
      <c r="O21" s="7"/>
      <c r="P21" s="30" t="s">
        <v>45</v>
      </c>
      <c r="Q21" s="30" t="s">
        <v>9</v>
      </c>
      <c r="R21" s="7" t="s">
        <v>78</v>
      </c>
      <c r="S21" s="7"/>
      <c r="T21" s="7"/>
      <c r="U21" s="7"/>
      <c r="V21" s="7"/>
      <c r="W21" s="7"/>
      <c r="X21" s="7"/>
      <c r="Y21" s="7"/>
      <c r="Z21" s="7"/>
      <c r="AA21" s="7"/>
      <c r="AB21" s="8" t="s">
        <v>7</v>
      </c>
      <c r="AC21" s="9"/>
    </row>
    <row r="22" spans="3:29" ht="15" customHeight="1" x14ac:dyDescent="0.25">
      <c r="C22" s="7"/>
      <c r="D22" s="7"/>
      <c r="E22" s="7"/>
      <c r="F22" s="7"/>
      <c r="G22" s="7"/>
      <c r="H22" s="7"/>
      <c r="I22" s="7"/>
      <c r="J22" s="7"/>
      <c r="K22" s="7"/>
      <c r="L22" s="7"/>
      <c r="M22" s="9"/>
      <c r="N22" s="8" t="s">
        <v>7</v>
      </c>
      <c r="O22" s="7"/>
      <c r="P22" s="30" t="s">
        <v>46</v>
      </c>
      <c r="Q22" s="30" t="s">
        <v>9</v>
      </c>
      <c r="R22" s="7" t="s">
        <v>79</v>
      </c>
      <c r="S22" s="7"/>
      <c r="T22" s="7"/>
      <c r="U22" s="7"/>
      <c r="V22" s="7"/>
      <c r="W22" s="7"/>
      <c r="X22" s="7"/>
      <c r="Y22" s="7"/>
      <c r="Z22" s="7"/>
      <c r="AA22" s="7"/>
      <c r="AB22" s="8" t="s">
        <v>7</v>
      </c>
      <c r="AC22" s="9"/>
    </row>
    <row r="23" spans="3:29" ht="15" customHeight="1" x14ac:dyDescent="0.25">
      <c r="C23" s="7"/>
      <c r="D23" s="7"/>
      <c r="E23" s="7"/>
      <c r="F23" s="7"/>
      <c r="G23" s="7"/>
      <c r="H23" s="7"/>
      <c r="I23" s="7"/>
      <c r="J23" s="7"/>
      <c r="K23" s="7"/>
      <c r="L23" s="7"/>
      <c r="M23" s="9"/>
      <c r="N23" s="8" t="s">
        <v>7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7</v>
      </c>
      <c r="AC23" s="9"/>
    </row>
    <row r="24" spans="3:29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 s="8" t="s">
        <v>7</v>
      </c>
      <c r="O24" s="29" t="s">
        <v>80</v>
      </c>
      <c r="P24" s="35" t="s">
        <v>81</v>
      </c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8" t="s">
        <v>7</v>
      </c>
      <c r="AC24" s="9"/>
    </row>
    <row r="25" spans="3:29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 s="8" t="s">
        <v>7</v>
      </c>
      <c r="O25" s="7"/>
      <c r="P25" s="35" t="s">
        <v>82</v>
      </c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7</v>
      </c>
      <c r="AC25" s="9"/>
    </row>
    <row r="26" spans="3:29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8" t="s">
        <v>7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8" t="s">
        <v>7</v>
      </c>
      <c r="AC26" s="7"/>
    </row>
    <row r="27" spans="3:29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8" t="s">
        <v>7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8" t="s">
        <v>7</v>
      </c>
      <c r="AC27" s="7"/>
    </row>
    <row r="28" spans="3:29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 s="8" t="s">
        <v>7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8" t="s">
        <v>7</v>
      </c>
      <c r="AC28" s="7"/>
    </row>
    <row r="29" spans="3:29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8" t="s">
        <v>7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8" t="s">
        <v>7</v>
      </c>
      <c r="AC29" s="7"/>
    </row>
    <row r="30" spans="3:29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8" t="s">
        <v>7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 t="s">
        <v>7</v>
      </c>
      <c r="AC30" s="7"/>
    </row>
    <row r="31" spans="3:29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8" t="s">
        <v>7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7</v>
      </c>
      <c r="AC31" s="7"/>
    </row>
    <row r="32" spans="3:29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8" t="s">
        <v>7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8" t="s">
        <v>7</v>
      </c>
      <c r="AC32" s="7"/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8" t="s">
        <v>7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 t="s">
        <v>7</v>
      </c>
      <c r="AC33" s="7"/>
    </row>
    <row r="34" spans="1:29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8" t="s">
        <v>7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8" t="s">
        <v>7</v>
      </c>
      <c r="AC34" s="7"/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8" t="s">
        <v>7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8" t="s">
        <v>7</v>
      </c>
      <c r="AC35" s="7"/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8" t="s">
        <v>7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8" t="s">
        <v>7</v>
      </c>
      <c r="AC36" s="7"/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8" t="s">
        <v>7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7</v>
      </c>
      <c r="AC37" s="7"/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8" t="s">
        <v>7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7</v>
      </c>
      <c r="AC38" s="7"/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7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7</v>
      </c>
      <c r="AC39" s="7"/>
    </row>
    <row r="40" spans="1:29" ht="15" customHeight="1" x14ac:dyDescent="0.25">
      <c r="N40" s="8" t="s">
        <v>7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7</v>
      </c>
      <c r="AC40" s="7"/>
    </row>
    <row r="41" spans="1:29" ht="15" customHeight="1" x14ac:dyDescent="0.25">
      <c r="N41" s="8" t="s">
        <v>7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7</v>
      </c>
      <c r="AC41" s="7"/>
    </row>
    <row r="42" spans="1:29" ht="15" customHeight="1" x14ac:dyDescent="0.25">
      <c r="N42" s="8" t="s">
        <v>7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7</v>
      </c>
      <c r="AC42" s="7"/>
    </row>
    <row r="43" spans="1:29" ht="15" customHeight="1" x14ac:dyDescent="0.25">
      <c r="N43" s="8" t="s">
        <v>7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7</v>
      </c>
      <c r="AC43" s="7"/>
    </row>
    <row r="44" spans="1:29" ht="15" customHeight="1" x14ac:dyDescent="0.25">
      <c r="N44" s="8" t="s">
        <v>7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7</v>
      </c>
      <c r="AC44" s="7"/>
    </row>
    <row r="45" spans="1:29" ht="15" customHeight="1" x14ac:dyDescent="0.25">
      <c r="N45" s="8" t="s">
        <v>7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7</v>
      </c>
      <c r="AC45" s="7"/>
    </row>
    <row r="46" spans="1:29" ht="15" customHeight="1" x14ac:dyDescent="0.25">
      <c r="N46" s="8" t="s">
        <v>7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7</v>
      </c>
      <c r="AC46" s="7"/>
    </row>
    <row r="47" spans="1:29" ht="15" customHeight="1" x14ac:dyDescent="0.25">
      <c r="N47" s="8" t="s">
        <v>7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7</v>
      </c>
      <c r="AC47" s="7"/>
    </row>
    <row r="48" spans="1:29" ht="15" customHeight="1" x14ac:dyDescent="0.25">
      <c r="N48" s="8" t="s">
        <v>7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7</v>
      </c>
      <c r="AC48" s="7"/>
    </row>
    <row r="49" spans="1:50" ht="15" customHeight="1" x14ac:dyDescent="0.25">
      <c r="N49" s="8" t="s">
        <v>7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7</v>
      </c>
      <c r="AC49" s="7"/>
    </row>
    <row r="50" spans="1:50" ht="15" customHeight="1" x14ac:dyDescent="0.25">
      <c r="N50" s="8" t="s">
        <v>7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7</v>
      </c>
      <c r="AC50" s="7"/>
    </row>
    <row r="51" spans="1:50" ht="15" customHeight="1" x14ac:dyDescent="0.25">
      <c r="N51" s="8" t="s">
        <v>7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7</v>
      </c>
    </row>
    <row r="52" spans="1:50" ht="15" customHeight="1" x14ac:dyDescent="0.25">
      <c r="N52" s="8" t="s">
        <v>7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7</v>
      </c>
    </row>
    <row r="53" spans="1:50" ht="15" customHeight="1" x14ac:dyDescent="0.25">
      <c r="N53" s="8" t="s">
        <v>7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7</v>
      </c>
    </row>
    <row r="54" spans="1:50" ht="15" customHeight="1" x14ac:dyDescent="0.25">
      <c r="N54" s="8" t="s">
        <v>7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7</v>
      </c>
    </row>
    <row r="55" spans="1:50" ht="15" customHeight="1" x14ac:dyDescent="0.25">
      <c r="N55" s="8" t="s">
        <v>7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7</v>
      </c>
    </row>
    <row r="56" spans="1:50" ht="15" customHeight="1" x14ac:dyDescent="0.25">
      <c r="N56" s="8" t="s">
        <v>7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7</v>
      </c>
    </row>
    <row r="57" spans="1:50" ht="15" customHeight="1" x14ac:dyDescent="0.25">
      <c r="N57" s="8" t="s">
        <v>7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7</v>
      </c>
    </row>
    <row r="58" spans="1:50" ht="15" customHeight="1" x14ac:dyDescent="0.25">
      <c r="N58" s="8" t="s">
        <v>7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7</v>
      </c>
    </row>
    <row r="59" spans="1:50" ht="15" customHeight="1" x14ac:dyDescent="0.25">
      <c r="N59" s="8" t="s">
        <v>7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7</v>
      </c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16384" width="9.140625" style="6"/>
  </cols>
  <sheetData>
    <row r="1" spans="1:29" ht="15" customHeight="1" x14ac:dyDescent="0.25">
      <c r="A1" s="5" t="s">
        <v>3</v>
      </c>
      <c r="C1" t="s">
        <v>35</v>
      </c>
      <c r="D1" s="16"/>
      <c r="E1" s="16"/>
      <c r="N1" s="17" t="s">
        <v>7</v>
      </c>
      <c r="AB1" s="17" t="s">
        <v>7</v>
      </c>
    </row>
    <row r="2" spans="1:29" ht="15" customHeight="1" x14ac:dyDescent="0.25">
      <c r="A2" s="5" t="s">
        <v>4</v>
      </c>
      <c r="C2" s="6" t="s">
        <v>87</v>
      </c>
      <c r="N2" s="17" t="s">
        <v>7</v>
      </c>
      <c r="O2" s="28" t="s">
        <v>16</v>
      </c>
      <c r="P2" s="5" t="s">
        <v>88</v>
      </c>
      <c r="AB2" s="17" t="s">
        <v>7</v>
      </c>
    </row>
    <row r="3" spans="1:29" ht="15" customHeight="1" x14ac:dyDescent="0.25">
      <c r="A3" s="5" t="s">
        <v>5</v>
      </c>
      <c r="C3" s="6" t="s">
        <v>89</v>
      </c>
      <c r="N3" s="17" t="s">
        <v>7</v>
      </c>
      <c r="P3" s="17" t="s">
        <v>9</v>
      </c>
      <c r="Q3" s="6" t="s">
        <v>90</v>
      </c>
      <c r="S3" s="17" t="s">
        <v>10</v>
      </c>
      <c r="T3" s="6" t="s">
        <v>91</v>
      </c>
      <c r="AB3" s="17" t="s">
        <v>7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7</v>
      </c>
      <c r="P4" s="17" t="s">
        <v>9</v>
      </c>
      <c r="Q4" s="99">
        <f>H15</f>
        <v>800</v>
      </c>
      <c r="S4" s="17" t="s">
        <v>10</v>
      </c>
      <c r="T4" s="99">
        <f>H16</f>
        <v>140</v>
      </c>
      <c r="AB4" s="8" t="s">
        <v>7</v>
      </c>
      <c r="AC4" s="9"/>
    </row>
    <row r="5" spans="1:29" ht="15" customHeight="1" x14ac:dyDescent="0.25">
      <c r="A5" s="15" t="s">
        <v>8</v>
      </c>
      <c r="C5" s="7" t="s">
        <v>92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7</v>
      </c>
      <c r="P5" s="17" t="s">
        <v>9</v>
      </c>
      <c r="Q5" s="100">
        <f>Q4-T4</f>
        <v>660</v>
      </c>
      <c r="R5" s="44" t="s">
        <v>93</v>
      </c>
      <c r="AB5" s="8" t="s">
        <v>7</v>
      </c>
      <c r="AC5" s="9"/>
    </row>
    <row r="6" spans="1:29" ht="15" customHeight="1" x14ac:dyDescent="0.25">
      <c r="C6" s="8" t="s">
        <v>16</v>
      </c>
      <c r="D6" s="7" t="s">
        <v>94</v>
      </c>
      <c r="E6" s="7"/>
      <c r="F6" s="7"/>
      <c r="G6" s="7"/>
      <c r="H6" s="7"/>
      <c r="I6" s="7"/>
      <c r="J6" s="7"/>
      <c r="K6" s="7"/>
      <c r="L6" s="7"/>
      <c r="M6" s="9"/>
      <c r="N6" s="8" t="s">
        <v>7</v>
      </c>
      <c r="AB6" s="8" t="s">
        <v>7</v>
      </c>
      <c r="AC6" s="9"/>
    </row>
    <row r="7" spans="1:29" ht="15" customHeight="1" x14ac:dyDescent="0.25">
      <c r="C7" s="8" t="s">
        <v>17</v>
      </c>
      <c r="D7" s="7" t="s">
        <v>95</v>
      </c>
      <c r="L7" s="7"/>
      <c r="M7" s="9"/>
      <c r="N7" s="8" t="s">
        <v>7</v>
      </c>
      <c r="O7" s="28" t="s">
        <v>17</v>
      </c>
      <c r="P7" s="5" t="s">
        <v>96</v>
      </c>
      <c r="U7" s="101" t="s">
        <v>97</v>
      </c>
      <c r="AB7" s="8" t="s">
        <v>7</v>
      </c>
      <c r="AC7" s="9"/>
    </row>
    <row r="8" spans="1:29" ht="15" customHeight="1" x14ac:dyDescent="0.25">
      <c r="C8" s="8" t="s">
        <v>23</v>
      </c>
      <c r="D8" s="6" t="s">
        <v>98</v>
      </c>
      <c r="L8" s="9"/>
      <c r="M8" s="9"/>
      <c r="N8" s="8" t="s">
        <v>7</v>
      </c>
      <c r="AB8" s="8" t="s">
        <v>7</v>
      </c>
      <c r="AC8" s="9"/>
    </row>
    <row r="9" spans="1:29" ht="15" customHeight="1" x14ac:dyDescent="0.25">
      <c r="C9" s="8" t="s">
        <v>24</v>
      </c>
      <c r="D9" s="6" t="s">
        <v>99</v>
      </c>
      <c r="L9" s="9"/>
      <c r="M9" s="9"/>
      <c r="N9" s="8" t="s">
        <v>7</v>
      </c>
      <c r="O9" s="8" t="s">
        <v>100</v>
      </c>
      <c r="P9" s="15" t="s">
        <v>101</v>
      </c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8" t="s">
        <v>7</v>
      </c>
      <c r="AC9" s="9"/>
    </row>
    <row r="10" spans="1:29" ht="15" customHeight="1" x14ac:dyDescent="0.25">
      <c r="L10" s="9"/>
      <c r="M10" s="9"/>
      <c r="N10" s="8" t="s">
        <v>7</v>
      </c>
      <c r="O10" s="7"/>
      <c r="P10" s="7"/>
      <c r="Q10" s="7" t="s">
        <v>102</v>
      </c>
      <c r="R10" s="7"/>
      <c r="S10" s="7"/>
      <c r="T10" s="30" t="s">
        <v>9</v>
      </c>
      <c r="U10" s="8" t="s">
        <v>103</v>
      </c>
      <c r="V10" s="30" t="s">
        <v>19</v>
      </c>
      <c r="W10" s="7" t="s">
        <v>104</v>
      </c>
      <c r="X10" s="7"/>
      <c r="Z10" s="7"/>
      <c r="AA10" s="7"/>
      <c r="AB10" s="8" t="s">
        <v>7</v>
      </c>
      <c r="AC10" s="9"/>
    </row>
    <row r="11" spans="1:29" ht="15" customHeight="1" x14ac:dyDescent="0.25">
      <c r="A11" s="15" t="s">
        <v>6</v>
      </c>
      <c r="C11" s="102" t="s">
        <v>104</v>
      </c>
      <c r="D11" s="31"/>
      <c r="E11" s="103">
        <v>1</v>
      </c>
      <c r="F11" s="58" t="s">
        <v>105</v>
      </c>
      <c r="G11" s="7"/>
      <c r="H11" s="7"/>
      <c r="I11" s="7"/>
      <c r="J11" s="7"/>
      <c r="K11" s="7"/>
      <c r="L11" s="9"/>
      <c r="M11" s="9"/>
      <c r="N11" s="8" t="s">
        <v>7</v>
      </c>
      <c r="O11" s="7"/>
      <c r="P11" s="7"/>
      <c r="Q11" s="7"/>
      <c r="R11" s="7"/>
      <c r="S11" s="7"/>
      <c r="T11" s="30" t="s">
        <v>9</v>
      </c>
      <c r="U11" s="104">
        <f>H15</f>
        <v>800</v>
      </c>
      <c r="V11" s="30" t="s">
        <v>19</v>
      </c>
      <c r="W11" s="34">
        <f>E11</f>
        <v>1</v>
      </c>
      <c r="X11" s="7"/>
      <c r="Z11" s="7"/>
      <c r="AA11" s="7"/>
      <c r="AB11" s="8" t="s">
        <v>7</v>
      </c>
      <c r="AC11" s="9"/>
    </row>
    <row r="12" spans="1:29" ht="15" customHeight="1" x14ac:dyDescent="0.25">
      <c r="A12" s="15"/>
      <c r="B12" s="9"/>
      <c r="C12" s="7"/>
      <c r="D12" s="7"/>
      <c r="E12" s="7"/>
      <c r="F12" s="7"/>
      <c r="G12" s="7"/>
      <c r="H12" s="7"/>
      <c r="I12" s="7"/>
      <c r="J12" s="7"/>
      <c r="K12" s="9"/>
      <c r="L12" s="9"/>
      <c r="M12" s="9"/>
      <c r="N12" s="8" t="s">
        <v>7</v>
      </c>
      <c r="O12" s="7"/>
      <c r="P12" s="7"/>
      <c r="Q12" s="7"/>
      <c r="R12" s="7"/>
      <c r="S12" s="7"/>
      <c r="T12" s="30" t="s">
        <v>9</v>
      </c>
      <c r="U12" s="105">
        <f>U11/W11</f>
        <v>800</v>
      </c>
      <c r="V12" s="7"/>
      <c r="W12" s="7"/>
      <c r="X12" s="7"/>
      <c r="Y12" s="7"/>
      <c r="Z12" s="7"/>
      <c r="AA12" s="7"/>
      <c r="AB12" s="8" t="s">
        <v>7</v>
      </c>
      <c r="AC12" s="9"/>
    </row>
    <row r="13" spans="1:29" ht="15" customHeight="1" x14ac:dyDescent="0.25">
      <c r="A13" s="9"/>
      <c r="B13" s="9"/>
      <c r="C13" s="15" t="s">
        <v>106</v>
      </c>
      <c r="D13" s="7"/>
      <c r="E13" s="7"/>
      <c r="F13" s="7"/>
      <c r="G13" s="7"/>
      <c r="H13" s="7"/>
      <c r="I13" s="7"/>
      <c r="J13" s="7"/>
      <c r="K13" s="9"/>
      <c r="L13" s="9"/>
      <c r="M13" s="9"/>
      <c r="N13" s="8" t="s">
        <v>7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8" t="s">
        <v>7</v>
      </c>
      <c r="AC13" s="9"/>
    </row>
    <row r="14" spans="1:29" ht="15" customHeight="1" x14ac:dyDescent="0.25">
      <c r="A14" s="9"/>
      <c r="B14" s="9"/>
      <c r="C14" s="106" t="s">
        <v>107</v>
      </c>
      <c r="D14" s="107"/>
      <c r="E14" s="107"/>
      <c r="F14" s="107"/>
      <c r="G14" s="50"/>
      <c r="H14" s="50" t="s">
        <v>20</v>
      </c>
      <c r="I14" s="107" t="s">
        <v>108</v>
      </c>
      <c r="J14" s="107"/>
      <c r="K14" s="50"/>
      <c r="L14" s="9"/>
      <c r="M14" s="9"/>
      <c r="N14" s="8" t="s">
        <v>7</v>
      </c>
      <c r="P14" s="5"/>
      <c r="Q14" s="15"/>
      <c r="R14" s="7"/>
      <c r="S14" s="108" t="s">
        <v>109</v>
      </c>
      <c r="T14" s="30" t="s">
        <v>9</v>
      </c>
      <c r="U14" s="109">
        <f>U12</f>
        <v>800</v>
      </c>
      <c r="W14" s="7"/>
      <c r="X14" s="7"/>
      <c r="Y14" s="7"/>
      <c r="AB14" s="8" t="s">
        <v>7</v>
      </c>
      <c r="AC14" s="9"/>
    </row>
    <row r="15" spans="1:29" ht="15" customHeight="1" x14ac:dyDescent="0.25">
      <c r="A15" s="9"/>
      <c r="B15" s="9"/>
      <c r="C15" s="102" t="s">
        <v>90</v>
      </c>
      <c r="D15" s="18"/>
      <c r="E15" s="18"/>
      <c r="F15" s="18"/>
      <c r="G15" s="31"/>
      <c r="H15" s="110">
        <v>800</v>
      </c>
      <c r="I15" s="18" t="s">
        <v>110</v>
      </c>
      <c r="J15" s="18"/>
      <c r="K15" s="111"/>
      <c r="L15" s="7"/>
      <c r="M15" s="9"/>
      <c r="N15" s="8" t="s">
        <v>7</v>
      </c>
      <c r="AB15" s="8" t="s">
        <v>7</v>
      </c>
      <c r="AC15" s="9"/>
    </row>
    <row r="16" spans="1:29" ht="15" customHeight="1" x14ac:dyDescent="0.25">
      <c r="A16" s="15"/>
      <c r="B16" s="9"/>
      <c r="C16" s="21" t="s">
        <v>91</v>
      </c>
      <c r="D16" s="22"/>
      <c r="E16" s="22"/>
      <c r="F16" s="22"/>
      <c r="G16" s="33"/>
      <c r="H16" s="112">
        <v>140</v>
      </c>
      <c r="I16" s="22" t="s">
        <v>111</v>
      </c>
      <c r="J16" s="22"/>
      <c r="K16" s="113"/>
      <c r="L16" s="7"/>
      <c r="M16" s="9"/>
      <c r="N16" s="8" t="s">
        <v>7</v>
      </c>
      <c r="O16" s="8" t="s">
        <v>112</v>
      </c>
      <c r="P16" s="15" t="s">
        <v>113</v>
      </c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8" t="s">
        <v>7</v>
      </c>
      <c r="AC16" s="9"/>
    </row>
    <row r="17" spans="1:29" ht="15" customHeight="1" x14ac:dyDescent="0.25">
      <c r="A17" s="9"/>
      <c r="B17" s="9"/>
      <c r="C17" s="23" t="s">
        <v>114</v>
      </c>
      <c r="D17" s="24"/>
      <c r="E17" s="24"/>
      <c r="F17" s="24"/>
      <c r="G17" s="27"/>
      <c r="H17" s="114">
        <v>10</v>
      </c>
      <c r="I17" s="24" t="s">
        <v>115</v>
      </c>
      <c r="J17" s="24"/>
      <c r="K17" s="115"/>
      <c r="L17" s="7"/>
      <c r="M17" s="9"/>
      <c r="N17" s="8" t="s">
        <v>7</v>
      </c>
      <c r="O17" s="7"/>
      <c r="P17" s="7"/>
      <c r="Q17" s="7" t="str">
        <f>C16 &amp; " amortized over " &amp; E11 &amp; " " &amp; F11</f>
        <v>directly attributable acquisition expenses amortized over 1 year(s)</v>
      </c>
      <c r="R17" s="7"/>
      <c r="S17" s="7"/>
      <c r="T17" s="7"/>
      <c r="U17" s="7"/>
      <c r="V17" s="7"/>
      <c r="W17" s="7"/>
      <c r="X17" s="8" t="s">
        <v>9</v>
      </c>
      <c r="Y17" s="116">
        <f>H16</f>
        <v>140</v>
      </c>
      <c r="Z17" s="30" t="s">
        <v>19</v>
      </c>
      <c r="AA17" s="8">
        <f>E11</f>
        <v>1</v>
      </c>
      <c r="AB17" s="8" t="s">
        <v>7</v>
      </c>
      <c r="AC17" s="9"/>
    </row>
    <row r="18" spans="1:29" ht="15" customHeight="1" x14ac:dyDescent="0.25">
      <c r="A18" s="9"/>
      <c r="B18" s="9"/>
      <c r="C18" s="21" t="s">
        <v>116</v>
      </c>
      <c r="D18" s="22"/>
      <c r="E18" s="22"/>
      <c r="F18" s="22"/>
      <c r="G18" s="33"/>
      <c r="H18" s="112">
        <v>40</v>
      </c>
      <c r="I18" s="22" t="s">
        <v>111</v>
      </c>
      <c r="J18" s="22"/>
      <c r="K18" s="113"/>
      <c r="L18" s="7"/>
      <c r="M18" s="9"/>
      <c r="N18" s="8" t="s">
        <v>7</v>
      </c>
      <c r="O18" s="7"/>
      <c r="P18" s="7"/>
      <c r="Q18" s="117" t="s">
        <v>117</v>
      </c>
      <c r="R18" s="7"/>
      <c r="S18" s="7"/>
      <c r="T18" s="7"/>
      <c r="U18" s="7"/>
      <c r="V18" s="7"/>
      <c r="W18" s="7"/>
      <c r="X18" s="8" t="s">
        <v>9</v>
      </c>
      <c r="Y18" s="118">
        <f>Y17/AA17</f>
        <v>140</v>
      </c>
      <c r="Z18" s="7"/>
      <c r="AA18" s="7"/>
      <c r="AB18" s="8" t="s">
        <v>7</v>
      </c>
      <c r="AC18" s="9"/>
    </row>
    <row r="19" spans="1:29" ht="15" customHeight="1" x14ac:dyDescent="0.25">
      <c r="C19" s="23" t="s">
        <v>118</v>
      </c>
      <c r="D19" s="24"/>
      <c r="E19" s="24"/>
      <c r="F19" s="24"/>
      <c r="G19" s="27"/>
      <c r="H19" s="114">
        <v>30</v>
      </c>
      <c r="I19" s="119">
        <v>30</v>
      </c>
      <c r="J19" s="24" t="s">
        <v>119</v>
      </c>
      <c r="K19" s="27"/>
      <c r="L19" s="7"/>
      <c r="M19" s="9"/>
      <c r="N19" s="8" t="s">
        <v>7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8" t="s">
        <v>7</v>
      </c>
      <c r="AC19" s="9"/>
    </row>
    <row r="20" spans="1:29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  <c r="N20" s="8" t="s">
        <v>7</v>
      </c>
      <c r="O20" s="7"/>
      <c r="P20" s="7"/>
      <c r="Q20" s="7" t="str">
        <f>C17 &amp; " " &amp; I16</f>
        <v>directly attributable maintenance expenses paid at inception</v>
      </c>
      <c r="R20" s="7"/>
      <c r="S20" s="7"/>
      <c r="T20" s="7"/>
      <c r="U20" s="7"/>
      <c r="V20" s="7"/>
      <c r="W20" s="8"/>
      <c r="X20" s="8" t="s">
        <v>9</v>
      </c>
      <c r="Y20" s="118">
        <f>H17</f>
        <v>10</v>
      </c>
      <c r="Z20" s="7"/>
      <c r="AA20" s="7"/>
      <c r="AB20" s="8" t="s">
        <v>7</v>
      </c>
      <c r="AC20" s="9"/>
    </row>
    <row r="21" spans="1:29" ht="15" customHeight="1" x14ac:dyDescent="0.25">
      <c r="C21" s="15" t="s">
        <v>120</v>
      </c>
      <c r="D21" s="7"/>
      <c r="E21" s="7"/>
      <c r="F21" s="7"/>
      <c r="G21" s="7"/>
      <c r="H21" s="7"/>
      <c r="I21" s="7"/>
      <c r="J21" s="7"/>
      <c r="K21" s="7"/>
      <c r="L21" s="7"/>
      <c r="M21" s="9"/>
      <c r="N21" s="8" t="s">
        <v>7</v>
      </c>
      <c r="O21" s="7"/>
      <c r="P21" s="7"/>
      <c r="Q21" s="117" t="s">
        <v>121</v>
      </c>
      <c r="R21" s="7"/>
      <c r="S21" s="7"/>
      <c r="T21" s="7"/>
      <c r="U21" s="7"/>
      <c r="V21" s="7"/>
      <c r="W21" s="7"/>
      <c r="X21" s="7"/>
      <c r="Y21" s="7"/>
      <c r="Z21" s="7"/>
      <c r="AA21" s="7"/>
      <c r="AB21" s="8" t="s">
        <v>7</v>
      </c>
      <c r="AC21" s="9"/>
    </row>
    <row r="22" spans="1:29" ht="15" customHeight="1" x14ac:dyDescent="0.25">
      <c r="C22" s="102" t="s">
        <v>122</v>
      </c>
      <c r="D22" s="18"/>
      <c r="E22" s="18"/>
      <c r="F22" s="18"/>
      <c r="G22" s="18"/>
      <c r="H22" s="18"/>
      <c r="I22" s="18"/>
      <c r="J22" s="18"/>
      <c r="K22" s="31"/>
      <c r="L22" s="7"/>
      <c r="M22" s="9"/>
      <c r="N22" s="8" t="s">
        <v>7</v>
      </c>
      <c r="O22" s="7"/>
      <c r="P22" s="7"/>
      <c r="Q22" s="101" t="s">
        <v>123</v>
      </c>
      <c r="Z22" s="7"/>
      <c r="AA22" s="7"/>
      <c r="AB22" s="8" t="s">
        <v>7</v>
      </c>
      <c r="AC22" s="9"/>
    </row>
    <row r="23" spans="1:29" ht="15" customHeight="1" x14ac:dyDescent="0.25">
      <c r="C23" s="23" t="s">
        <v>124</v>
      </c>
      <c r="D23" s="24"/>
      <c r="E23" s="24"/>
      <c r="F23" s="24"/>
      <c r="G23" s="24"/>
      <c r="H23" s="24"/>
      <c r="I23" s="24"/>
      <c r="J23" s="24"/>
      <c r="K23" s="27"/>
      <c r="L23" s="7"/>
      <c r="M23" s="9"/>
      <c r="N23" s="8" t="s">
        <v>7</v>
      </c>
      <c r="O23" s="7"/>
      <c r="P23" s="7"/>
      <c r="Z23" s="7"/>
      <c r="AA23" s="7"/>
      <c r="AB23" s="8" t="s">
        <v>7</v>
      </c>
      <c r="AC23" s="9"/>
    </row>
    <row r="24" spans="1:29" ht="15" customHeight="1" x14ac:dyDescent="0.25">
      <c r="C24" s="23" t="s">
        <v>125</v>
      </c>
      <c r="D24" s="24"/>
      <c r="E24" s="24"/>
      <c r="F24" s="24"/>
      <c r="G24" s="24"/>
      <c r="H24" s="24"/>
      <c r="I24" s="24"/>
      <c r="J24" s="120">
        <v>1</v>
      </c>
      <c r="K24" s="57" t="s">
        <v>105</v>
      </c>
      <c r="L24" s="7"/>
      <c r="M24" s="9"/>
      <c r="N24" s="8" t="s">
        <v>7</v>
      </c>
      <c r="O24" s="7"/>
      <c r="P24" s="7"/>
      <c r="Q24" s="7"/>
      <c r="R24" s="7"/>
      <c r="S24" s="7"/>
      <c r="T24" s="15"/>
      <c r="W24" s="108" t="s">
        <v>126</v>
      </c>
      <c r="X24" s="8" t="s">
        <v>9</v>
      </c>
      <c r="Y24" s="121">
        <f>Y18+Y20</f>
        <v>150</v>
      </c>
      <c r="Z24" s="7"/>
      <c r="AA24" s="7"/>
      <c r="AB24" s="8" t="s">
        <v>7</v>
      </c>
      <c r="AC24" s="9"/>
    </row>
    <row r="25" spans="1:29" ht="15" customHeight="1" x14ac:dyDescent="0.25">
      <c r="C25" s="23" t="s">
        <v>127</v>
      </c>
      <c r="D25" s="24"/>
      <c r="E25" s="24"/>
      <c r="F25" s="24"/>
      <c r="G25" s="24"/>
      <c r="H25" s="24"/>
      <c r="I25" s="24"/>
      <c r="J25" s="24"/>
      <c r="K25" s="27"/>
      <c r="L25" s="7"/>
      <c r="M25" s="9"/>
      <c r="N25" s="8" t="s">
        <v>7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7</v>
      </c>
      <c r="AC25" s="9"/>
    </row>
    <row r="26" spans="1:29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8" t="s">
        <v>7</v>
      </c>
      <c r="O26" s="8" t="s">
        <v>128</v>
      </c>
      <c r="P26" s="15" t="s">
        <v>129</v>
      </c>
      <c r="Q26" s="7"/>
      <c r="R26" s="7"/>
      <c r="S26" s="8" t="s">
        <v>9</v>
      </c>
      <c r="T26" s="7" t="s">
        <v>130</v>
      </c>
      <c r="U26" s="7"/>
      <c r="V26" s="8" t="s">
        <v>10</v>
      </c>
      <c r="W26" s="7" t="s">
        <v>113</v>
      </c>
      <c r="X26" s="7"/>
      <c r="Y26" s="7"/>
      <c r="Z26" s="7"/>
      <c r="AA26" s="7"/>
      <c r="AB26" s="8" t="s">
        <v>7</v>
      </c>
      <c r="AC26" s="7"/>
    </row>
    <row r="27" spans="1:29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8" t="s">
        <v>7</v>
      </c>
      <c r="O27" s="7"/>
      <c r="P27" s="7"/>
      <c r="Q27" s="7"/>
      <c r="R27" s="7"/>
      <c r="S27" s="8" t="s">
        <v>9</v>
      </c>
      <c r="T27" s="100">
        <f>U14</f>
        <v>800</v>
      </c>
      <c r="U27" s="7"/>
      <c r="V27" s="8" t="s">
        <v>10</v>
      </c>
      <c r="W27" s="122">
        <f>Y24</f>
        <v>150</v>
      </c>
      <c r="X27" s="7"/>
      <c r="Y27" s="7"/>
      <c r="Z27" s="7"/>
      <c r="AA27" s="7"/>
      <c r="AB27" s="8" t="s">
        <v>7</v>
      </c>
      <c r="AC27" s="7"/>
    </row>
    <row r="28" spans="1:29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 s="8" t="s">
        <v>7</v>
      </c>
      <c r="O28" s="7"/>
      <c r="P28" s="7"/>
      <c r="Q28" s="7"/>
      <c r="R28" s="7"/>
      <c r="S28" s="8" t="s">
        <v>9</v>
      </c>
      <c r="T28" s="123">
        <f>T27-W27</f>
        <v>650</v>
      </c>
      <c r="U28" s="44" t="s">
        <v>131</v>
      </c>
      <c r="V28" s="7"/>
      <c r="W28" s="7"/>
      <c r="X28" s="7"/>
      <c r="Y28" s="7"/>
      <c r="Z28" s="7"/>
      <c r="AA28" s="7"/>
      <c r="AB28" s="8" t="s">
        <v>7</v>
      </c>
      <c r="AC28" s="7"/>
    </row>
    <row r="29" spans="1:29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8" t="s">
        <v>7</v>
      </c>
      <c r="AB29" s="8" t="s">
        <v>7</v>
      </c>
      <c r="AC29" s="7"/>
    </row>
    <row r="30" spans="1:29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8" t="s">
        <v>7</v>
      </c>
      <c r="O30" s="28" t="s">
        <v>23</v>
      </c>
      <c r="P30" s="15" t="s">
        <v>132</v>
      </c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 t="s">
        <v>7</v>
      </c>
      <c r="AC30" s="7"/>
    </row>
    <row r="31" spans="1:29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8" t="s">
        <v>7</v>
      </c>
      <c r="O31" s="7"/>
      <c r="P31" s="7"/>
      <c r="Q31" s="7" t="str">
        <f>C18</f>
        <v>NON-DIRECTLY attributable acquisition expenses</v>
      </c>
      <c r="R31" s="7"/>
      <c r="S31" s="7"/>
      <c r="T31" s="7"/>
      <c r="U31" s="7"/>
      <c r="X31" s="8" t="s">
        <v>9</v>
      </c>
      <c r="Y31" s="118">
        <f>H18</f>
        <v>40</v>
      </c>
      <c r="Z31" s="7"/>
      <c r="AA31" s="7"/>
      <c r="AB31" s="8" t="s">
        <v>7</v>
      </c>
      <c r="AC31" s="7"/>
    </row>
    <row r="32" spans="1:29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8" t="s">
        <v>7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8" t="s">
        <v>7</v>
      </c>
      <c r="AC32" s="7"/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8" t="s">
        <v>7</v>
      </c>
      <c r="O33" s="7"/>
      <c r="P33" s="7"/>
      <c r="Q33" s="7" t="str">
        <f>C19 &amp; " amortized over " &amp; E11 &amp; " years"</f>
        <v>NON-DIRECTLY attributable maintenance expenses amortized over 1 years</v>
      </c>
      <c r="R33" s="7"/>
      <c r="S33" s="7"/>
      <c r="T33" s="7"/>
      <c r="U33" s="7"/>
      <c r="V33" s="7"/>
      <c r="W33" s="7"/>
      <c r="X33" s="8" t="s">
        <v>9</v>
      </c>
      <c r="Y33" s="116">
        <f>H19</f>
        <v>30</v>
      </c>
      <c r="Z33" s="30" t="s">
        <v>19</v>
      </c>
      <c r="AA33" s="8">
        <f>E11</f>
        <v>1</v>
      </c>
      <c r="AB33" s="8" t="s">
        <v>7</v>
      </c>
      <c r="AC33" s="7"/>
    </row>
    <row r="34" spans="1:29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8" t="s">
        <v>7</v>
      </c>
      <c r="O34" s="7"/>
      <c r="P34" s="7"/>
      <c r="Q34" s="7"/>
      <c r="R34" s="7"/>
      <c r="S34" s="7"/>
      <c r="T34" s="7"/>
      <c r="U34" s="7"/>
      <c r="V34" s="7"/>
      <c r="W34" s="7"/>
      <c r="X34" s="8" t="s">
        <v>9</v>
      </c>
      <c r="Y34" s="118">
        <f>Y33/AA33</f>
        <v>30</v>
      </c>
      <c r="Z34" s="7"/>
      <c r="AA34" s="7"/>
      <c r="AB34" s="8" t="s">
        <v>7</v>
      </c>
      <c r="AC34" s="7"/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8" t="s">
        <v>7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8" t="s">
        <v>7</v>
      </c>
      <c r="AC35" s="7"/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8" t="s">
        <v>7</v>
      </c>
      <c r="O36" s="7"/>
      <c r="P36" s="7"/>
      <c r="Q36" s="7"/>
      <c r="R36" s="7"/>
      <c r="S36" s="7"/>
      <c r="T36" s="7"/>
      <c r="U36" s="7"/>
      <c r="V36" s="7"/>
      <c r="W36" s="108" t="s">
        <v>133</v>
      </c>
      <c r="X36" s="8" t="s">
        <v>9</v>
      </c>
      <c r="Y36" s="121">
        <f>Y31+Y34</f>
        <v>70</v>
      </c>
      <c r="Z36" s="7"/>
      <c r="AA36" s="7"/>
      <c r="AB36" s="8" t="s">
        <v>7</v>
      </c>
      <c r="AC36" s="7"/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8" t="s">
        <v>7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7</v>
      </c>
      <c r="AC37" s="7"/>
    </row>
    <row r="38" spans="1:29" ht="15" customHeight="1" x14ac:dyDescent="0.25">
      <c r="C38" s="7"/>
      <c r="D38" s="7"/>
      <c r="E38" s="7"/>
      <c r="F38" s="7"/>
      <c r="G38" s="7"/>
      <c r="H38" s="124"/>
      <c r="I38" s="7"/>
      <c r="J38" s="7"/>
      <c r="K38" s="7"/>
      <c r="L38" s="7"/>
      <c r="M38" s="9"/>
      <c r="N38" s="8" t="s">
        <v>7</v>
      </c>
      <c r="O38" s="8" t="s">
        <v>134</v>
      </c>
      <c r="P38" s="15" t="s">
        <v>135</v>
      </c>
      <c r="Q38" s="7"/>
      <c r="Z38" s="7"/>
      <c r="AA38" s="7"/>
      <c r="AB38" s="8" t="s">
        <v>7</v>
      </c>
      <c r="AC38" s="7"/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7</v>
      </c>
      <c r="O39" s="7"/>
      <c r="P39" s="8" t="s">
        <v>9</v>
      </c>
      <c r="Q39" s="7" t="s">
        <v>129</v>
      </c>
      <c r="R39" s="7"/>
      <c r="S39" s="7"/>
      <c r="T39" s="8" t="s">
        <v>136</v>
      </c>
      <c r="U39" s="34" t="s">
        <v>133</v>
      </c>
      <c r="V39" s="7"/>
      <c r="X39" s="7"/>
      <c r="Y39" s="7"/>
      <c r="Z39" s="7"/>
      <c r="AA39" s="7"/>
      <c r="AB39" s="8" t="s">
        <v>7</v>
      </c>
      <c r="AC39" s="7"/>
    </row>
    <row r="40" spans="1:29" ht="15" customHeight="1" x14ac:dyDescent="0.25">
      <c r="N40" s="8" t="s">
        <v>7</v>
      </c>
      <c r="O40" s="7"/>
      <c r="P40" s="8" t="s">
        <v>9</v>
      </c>
      <c r="Q40" s="125">
        <f>T28</f>
        <v>650</v>
      </c>
      <c r="R40" s="7"/>
      <c r="S40" s="7"/>
      <c r="T40" s="8" t="s">
        <v>136</v>
      </c>
      <c r="U40" s="122">
        <f>Y36</f>
        <v>70</v>
      </c>
      <c r="V40" s="7"/>
      <c r="X40" s="7"/>
      <c r="Y40" s="7"/>
      <c r="Z40" s="7"/>
      <c r="AA40" s="7"/>
      <c r="AB40" s="8" t="s">
        <v>7</v>
      </c>
      <c r="AC40" s="7"/>
    </row>
    <row r="41" spans="1:29" ht="15" customHeight="1" x14ac:dyDescent="0.25">
      <c r="N41" s="8" t="s">
        <v>7</v>
      </c>
      <c r="O41" s="7"/>
      <c r="P41" s="8" t="s">
        <v>9</v>
      </c>
      <c r="Q41" s="126">
        <f>Q40-U40</f>
        <v>580</v>
      </c>
      <c r="R41" s="44" t="s">
        <v>137</v>
      </c>
      <c r="S41" s="7"/>
      <c r="T41" s="7"/>
      <c r="U41" s="7"/>
      <c r="V41" s="7"/>
      <c r="W41" s="7"/>
      <c r="X41" s="7"/>
      <c r="Y41" s="7"/>
      <c r="Z41" s="7"/>
      <c r="AA41" s="7"/>
      <c r="AB41" s="8" t="s">
        <v>7</v>
      </c>
      <c r="AC41" s="7"/>
    </row>
    <row r="42" spans="1:29" ht="15" customHeight="1" x14ac:dyDescent="0.25">
      <c r="N42" s="8" t="s">
        <v>7</v>
      </c>
      <c r="AB42" s="8" t="s">
        <v>7</v>
      </c>
      <c r="AC42" s="7"/>
    </row>
    <row r="43" spans="1:29" ht="15" customHeight="1" x14ac:dyDescent="0.25">
      <c r="N43" s="8" t="s">
        <v>7</v>
      </c>
      <c r="O43" s="28" t="s">
        <v>24</v>
      </c>
      <c r="P43" s="8" t="s">
        <v>138</v>
      </c>
      <c r="Q43" s="127" t="s">
        <v>15</v>
      </c>
      <c r="R43" s="124" t="s">
        <v>139</v>
      </c>
      <c r="S43" s="7"/>
      <c r="T43" s="7"/>
      <c r="U43" s="7"/>
      <c r="V43" s="7"/>
      <c r="W43" s="7"/>
      <c r="X43" s="7"/>
      <c r="Y43" s="7"/>
      <c r="Z43" s="7"/>
      <c r="AA43" s="7"/>
      <c r="AB43" s="8" t="s">
        <v>7</v>
      </c>
      <c r="AC43" s="7"/>
    </row>
    <row r="44" spans="1:29" ht="15" customHeight="1" x14ac:dyDescent="0.25">
      <c r="N44" s="8" t="s">
        <v>7</v>
      </c>
      <c r="O44" s="7"/>
      <c r="P44" s="8"/>
      <c r="Q44" s="127" t="s">
        <v>15</v>
      </c>
      <c r="R44" s="124" t="s">
        <v>140</v>
      </c>
      <c r="S44" s="7"/>
      <c r="T44" s="7"/>
      <c r="U44" s="7"/>
      <c r="V44" s="7"/>
      <c r="W44" s="7"/>
      <c r="X44" s="7"/>
      <c r="Y44" s="7"/>
      <c r="Z44" s="7"/>
      <c r="AA44" s="7"/>
      <c r="AB44" s="8" t="s">
        <v>7</v>
      </c>
      <c r="AC44" s="7"/>
    </row>
    <row r="45" spans="1:29" ht="15" customHeight="1" x14ac:dyDescent="0.25">
      <c r="N45" s="8" t="s">
        <v>7</v>
      </c>
      <c r="O45" s="7"/>
      <c r="P45" s="8"/>
      <c r="Q45" s="47" t="s">
        <v>10</v>
      </c>
      <c r="R45" s="19" t="s">
        <v>141</v>
      </c>
      <c r="S45" s="7"/>
      <c r="T45" s="7"/>
      <c r="U45" s="7"/>
      <c r="V45" s="7"/>
      <c r="W45" s="7"/>
      <c r="X45" s="7"/>
      <c r="Y45" s="7"/>
      <c r="Z45" s="7"/>
      <c r="AA45" s="7"/>
      <c r="AB45" s="8" t="s">
        <v>7</v>
      </c>
      <c r="AC45" s="7"/>
    </row>
    <row r="46" spans="1:29" ht="15" customHeight="1" x14ac:dyDescent="0.25">
      <c r="N46" s="8" t="s">
        <v>7</v>
      </c>
      <c r="O46" s="7"/>
      <c r="P46" s="7"/>
      <c r="Q46" s="127" t="s">
        <v>15</v>
      </c>
      <c r="R46" s="124" t="s">
        <v>142</v>
      </c>
      <c r="S46" s="7"/>
      <c r="T46" s="7"/>
      <c r="U46" s="7"/>
      <c r="V46" s="7"/>
      <c r="W46" s="7"/>
      <c r="X46" s="7"/>
      <c r="Y46" s="7"/>
      <c r="Z46" s="7"/>
      <c r="AA46" s="7"/>
      <c r="AB46" s="8" t="s">
        <v>7</v>
      </c>
      <c r="AC46" s="7"/>
    </row>
    <row r="47" spans="1:29" ht="15" customHeight="1" x14ac:dyDescent="0.25">
      <c r="N47" s="8" t="s">
        <v>7</v>
      </c>
      <c r="O47" s="7"/>
      <c r="P47" s="7"/>
      <c r="Q47" s="127" t="s">
        <v>15</v>
      </c>
      <c r="R47" s="124" t="s">
        <v>143</v>
      </c>
      <c r="S47" s="7"/>
      <c r="T47" s="7"/>
      <c r="U47" s="7"/>
      <c r="V47" s="7"/>
      <c r="W47" s="7"/>
      <c r="X47" s="7"/>
      <c r="Y47" s="7"/>
      <c r="Z47" s="7"/>
      <c r="AA47" s="7"/>
      <c r="AB47" s="8" t="s">
        <v>7</v>
      </c>
      <c r="AC47" s="7"/>
    </row>
    <row r="48" spans="1:29" ht="15" customHeight="1" x14ac:dyDescent="0.25">
      <c r="N48" s="8" t="s">
        <v>7</v>
      </c>
      <c r="O48" s="7"/>
      <c r="P48" s="7"/>
      <c r="Q48" s="47" t="s">
        <v>10</v>
      </c>
      <c r="R48" s="19" t="s">
        <v>144</v>
      </c>
      <c r="S48" s="7"/>
      <c r="T48" s="7"/>
      <c r="U48" s="7"/>
      <c r="V48" s="7"/>
      <c r="W48" s="7"/>
      <c r="X48" s="7"/>
      <c r="Y48" s="7"/>
      <c r="Z48" s="7"/>
      <c r="AA48" s="7"/>
      <c r="AB48" s="8" t="s">
        <v>7</v>
      </c>
      <c r="AC48" s="7"/>
    </row>
    <row r="49" spans="1:50" ht="15" customHeight="1" x14ac:dyDescent="0.25">
      <c r="N49" s="8" t="s">
        <v>7</v>
      </c>
      <c r="O49" s="7"/>
      <c r="P49" s="7"/>
      <c r="Q49" s="47" t="s">
        <v>10</v>
      </c>
      <c r="R49" s="19" t="s">
        <v>145</v>
      </c>
      <c r="S49" s="7"/>
      <c r="T49" s="7"/>
      <c r="U49" s="7"/>
      <c r="V49" s="7"/>
      <c r="W49" s="7"/>
      <c r="X49" s="7"/>
      <c r="Y49" s="7"/>
      <c r="Z49" s="7"/>
      <c r="AA49" s="7"/>
      <c r="AB49" s="8" t="s">
        <v>7</v>
      </c>
      <c r="AC49" s="7"/>
    </row>
    <row r="50" spans="1:50" ht="15" customHeight="1" x14ac:dyDescent="0.25">
      <c r="N50" s="8" t="s">
        <v>7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7</v>
      </c>
      <c r="AC50" s="7"/>
    </row>
    <row r="51" spans="1:50" ht="15" customHeight="1" x14ac:dyDescent="0.25">
      <c r="N51" s="8" t="s">
        <v>7</v>
      </c>
      <c r="O51" s="7"/>
      <c r="P51" s="8" t="s">
        <v>138</v>
      </c>
      <c r="Q51" s="127" t="s">
        <v>15</v>
      </c>
      <c r="R51" s="128">
        <v>0</v>
      </c>
      <c r="S51" s="8" t="s">
        <v>146</v>
      </c>
      <c r="T51" s="129" t="s">
        <v>147</v>
      </c>
      <c r="U51" s="7"/>
      <c r="V51" s="7"/>
      <c r="W51" s="7"/>
      <c r="X51" s="7"/>
      <c r="Y51" s="7"/>
      <c r="Z51" s="7"/>
      <c r="AA51" s="7"/>
      <c r="AB51" s="8" t="s">
        <v>7</v>
      </c>
    </row>
    <row r="52" spans="1:50" ht="15" customHeight="1" x14ac:dyDescent="0.25">
      <c r="N52" s="8" t="s">
        <v>7</v>
      </c>
      <c r="O52" s="7"/>
      <c r="P52" s="7"/>
      <c r="Q52" s="127" t="s">
        <v>15</v>
      </c>
      <c r="R52" s="128">
        <f>H15</f>
        <v>800</v>
      </c>
      <c r="S52" s="8" t="s">
        <v>146</v>
      </c>
      <c r="T52" s="129" t="s">
        <v>148</v>
      </c>
      <c r="U52" s="7"/>
      <c r="V52" s="7"/>
      <c r="W52" s="7"/>
      <c r="X52" s="7"/>
      <c r="Y52" s="7"/>
      <c r="Z52" s="7"/>
      <c r="AA52" s="7"/>
      <c r="AB52" s="8" t="s">
        <v>7</v>
      </c>
    </row>
    <row r="53" spans="1:50" ht="15" customHeight="1" x14ac:dyDescent="0.25">
      <c r="N53" s="8" t="s">
        <v>7</v>
      </c>
      <c r="O53" s="7"/>
      <c r="P53" s="7"/>
      <c r="Q53" s="47" t="s">
        <v>10</v>
      </c>
      <c r="R53" s="130">
        <f>H16</f>
        <v>140</v>
      </c>
      <c r="S53" s="8" t="s">
        <v>146</v>
      </c>
      <c r="T53" s="44" t="s">
        <v>149</v>
      </c>
      <c r="U53" s="7"/>
      <c r="V53" s="7"/>
      <c r="W53" s="7"/>
      <c r="X53" s="7"/>
      <c r="Y53" s="7"/>
      <c r="Z53" s="7"/>
      <c r="AA53" s="7"/>
      <c r="AB53" s="8" t="s">
        <v>7</v>
      </c>
    </row>
    <row r="54" spans="1:50" ht="15" customHeight="1" x14ac:dyDescent="0.25">
      <c r="N54" s="8" t="s">
        <v>7</v>
      </c>
      <c r="O54" s="7"/>
      <c r="P54" s="7"/>
      <c r="Q54" s="127" t="s">
        <v>15</v>
      </c>
      <c r="R54" s="128">
        <f>Y18</f>
        <v>140</v>
      </c>
      <c r="S54" s="8" t="s">
        <v>146</v>
      </c>
      <c r="T54" s="129" t="s">
        <v>150</v>
      </c>
      <c r="U54" s="7"/>
      <c r="V54" s="7"/>
      <c r="W54" s="7"/>
      <c r="X54" s="7"/>
      <c r="Y54" s="7"/>
      <c r="Z54" s="7"/>
      <c r="AA54" s="7"/>
      <c r="AB54" s="8" t="s">
        <v>7</v>
      </c>
    </row>
    <row r="55" spans="1:50" ht="15" customHeight="1" x14ac:dyDescent="0.25">
      <c r="N55" s="8" t="s">
        <v>7</v>
      </c>
      <c r="O55" s="7"/>
      <c r="P55" s="7"/>
      <c r="Q55" s="127" t="s">
        <v>15</v>
      </c>
      <c r="R55" s="128">
        <v>0</v>
      </c>
      <c r="S55" s="8" t="s">
        <v>146</v>
      </c>
      <c r="T55" s="129" t="s">
        <v>151</v>
      </c>
      <c r="U55" s="7"/>
      <c r="V55" s="7"/>
      <c r="W55" s="7"/>
      <c r="X55" s="7"/>
      <c r="Y55" s="7"/>
      <c r="Z55" s="7"/>
      <c r="AA55" s="7"/>
      <c r="AB55" s="8" t="s">
        <v>7</v>
      </c>
    </row>
    <row r="56" spans="1:50" ht="15" customHeight="1" x14ac:dyDescent="0.25">
      <c r="N56" s="8" t="s">
        <v>7</v>
      </c>
      <c r="O56" s="7"/>
      <c r="P56" s="7"/>
      <c r="Q56" s="47" t="s">
        <v>10</v>
      </c>
      <c r="R56" s="130">
        <f>U14</f>
        <v>800</v>
      </c>
      <c r="S56" s="8" t="s">
        <v>146</v>
      </c>
      <c r="T56" s="44" t="s">
        <v>152</v>
      </c>
      <c r="U56" s="7"/>
      <c r="V56" s="7"/>
      <c r="W56" s="7"/>
      <c r="X56" s="7"/>
      <c r="Y56" s="7"/>
      <c r="Z56" s="7"/>
      <c r="AA56" s="7"/>
      <c r="AB56" s="8" t="s">
        <v>7</v>
      </c>
    </row>
    <row r="57" spans="1:50" ht="15" customHeight="1" x14ac:dyDescent="0.25">
      <c r="N57" s="8" t="s">
        <v>7</v>
      </c>
      <c r="O57" s="7"/>
      <c r="P57" s="7"/>
      <c r="Q57" s="47" t="s">
        <v>10</v>
      </c>
      <c r="R57" s="130">
        <v>0</v>
      </c>
      <c r="S57" s="8" t="s">
        <v>146</v>
      </c>
      <c r="T57" s="44" t="s">
        <v>153</v>
      </c>
      <c r="U57" s="7"/>
      <c r="V57" s="7"/>
      <c r="W57" s="7"/>
      <c r="X57" s="7"/>
      <c r="Y57" s="7"/>
      <c r="Z57" s="7"/>
      <c r="AA57" s="7"/>
      <c r="AB57" s="8" t="s">
        <v>7</v>
      </c>
    </row>
    <row r="58" spans="1:50" ht="15" customHeight="1" x14ac:dyDescent="0.25">
      <c r="N58" s="8" t="s">
        <v>7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7</v>
      </c>
    </row>
    <row r="59" spans="1:50" ht="15" customHeight="1" x14ac:dyDescent="0.25">
      <c r="N59" s="8" t="s">
        <v>7</v>
      </c>
      <c r="O59" s="7"/>
      <c r="P59" s="131" t="s">
        <v>138</v>
      </c>
      <c r="Q59" s="132">
        <f>R51+R52-R53+R54+R55-R56-R57</f>
        <v>0</v>
      </c>
      <c r="R59" s="44" t="s">
        <v>154</v>
      </c>
      <c r="S59" s="7"/>
      <c r="T59" s="7"/>
      <c r="U59" s="7"/>
      <c r="V59" s="7"/>
      <c r="W59" s="7"/>
      <c r="X59" s="7"/>
      <c r="Y59" s="7"/>
      <c r="Z59" s="7"/>
      <c r="AA59" s="7"/>
      <c r="AB59" s="8" t="s">
        <v>7</v>
      </c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16384" width="9.140625" style="6"/>
  </cols>
  <sheetData>
    <row r="1" spans="1:50" ht="15" customHeight="1" x14ac:dyDescent="0.25">
      <c r="A1" s="5" t="s">
        <v>3</v>
      </c>
      <c r="C1" t="s">
        <v>35</v>
      </c>
      <c r="D1" s="16"/>
      <c r="E1" s="16"/>
      <c r="N1" s="17" t="s">
        <v>7</v>
      </c>
      <c r="AB1" s="17" t="s">
        <v>7</v>
      </c>
    </row>
    <row r="2" spans="1:50" ht="15" customHeight="1" x14ac:dyDescent="0.25">
      <c r="A2" s="5" t="s">
        <v>4</v>
      </c>
      <c r="C2" s="6" t="s">
        <v>155</v>
      </c>
      <c r="N2" s="17" t="s">
        <v>7</v>
      </c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</row>
    <row r="3" spans="1:50" ht="15" customHeight="1" x14ac:dyDescent="0.25">
      <c r="A3" s="5" t="s">
        <v>5</v>
      </c>
      <c r="C3" s="6" t="s">
        <v>156</v>
      </c>
      <c r="N3" s="17" t="s">
        <v>7</v>
      </c>
      <c r="O3" s="49" t="s">
        <v>18</v>
      </c>
      <c r="P3" s="6" t="s">
        <v>157</v>
      </c>
      <c r="AB3" s="17" t="s">
        <v>7</v>
      </c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</row>
    <row r="4" spans="1:5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7</v>
      </c>
      <c r="P4" s="46" t="s">
        <v>158</v>
      </c>
      <c r="AB4" s="8" t="s">
        <v>7</v>
      </c>
      <c r="AC4" s="9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</row>
    <row r="5" spans="1:50" ht="15" customHeight="1" x14ac:dyDescent="0.25">
      <c r="A5" s="15" t="s">
        <v>8</v>
      </c>
      <c r="C5" s="7" t="s">
        <v>159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7</v>
      </c>
      <c r="O5" s="7"/>
      <c r="V5" s="7"/>
      <c r="W5" s="7"/>
      <c r="X5" s="7"/>
      <c r="Y5" s="7"/>
      <c r="Z5" s="7"/>
      <c r="AA5" s="7"/>
      <c r="AB5" s="8" t="s">
        <v>7</v>
      </c>
      <c r="AC5" s="9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ht="15" customHeight="1" x14ac:dyDescent="0.25">
      <c r="C6" s="8" t="s">
        <v>16</v>
      </c>
      <c r="D6" s="7" t="s">
        <v>160</v>
      </c>
      <c r="E6" s="7"/>
      <c r="F6" s="7"/>
      <c r="G6" s="7"/>
      <c r="H6" s="7"/>
      <c r="I6" s="7"/>
      <c r="J6" s="7"/>
      <c r="K6" s="7"/>
      <c r="L6" s="7"/>
      <c r="M6" s="9"/>
      <c r="N6" s="8" t="s">
        <v>7</v>
      </c>
      <c r="O6" s="7"/>
      <c r="Q6" s="60" t="s">
        <v>161</v>
      </c>
      <c r="R6" s="60" t="s">
        <v>162</v>
      </c>
      <c r="S6" s="60" t="s">
        <v>163</v>
      </c>
      <c r="T6" s="60" t="s">
        <v>164</v>
      </c>
      <c r="U6" s="60" t="s">
        <v>165</v>
      </c>
      <c r="V6" s="7"/>
      <c r="W6" s="7"/>
      <c r="X6" s="7"/>
      <c r="Y6" s="7"/>
      <c r="Z6" s="7"/>
      <c r="AA6" s="7"/>
      <c r="AB6" s="8" t="s">
        <v>7</v>
      </c>
      <c r="AC6" s="9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ht="15" customHeight="1" x14ac:dyDescent="0.25">
      <c r="C7" s="8" t="s">
        <v>17</v>
      </c>
      <c r="D7" s="7" t="s">
        <v>166</v>
      </c>
      <c r="E7" s="7"/>
      <c r="F7" s="7"/>
      <c r="G7" s="7"/>
      <c r="H7" s="7"/>
      <c r="I7" s="7"/>
      <c r="J7" s="7"/>
      <c r="K7" s="7"/>
      <c r="L7" s="7"/>
      <c r="M7" s="9"/>
      <c r="N7" s="8" t="s">
        <v>7</v>
      </c>
      <c r="O7" s="7"/>
      <c r="P7" s="133"/>
      <c r="Q7" s="20"/>
      <c r="R7" s="134" t="s">
        <v>167</v>
      </c>
      <c r="S7" s="135"/>
      <c r="T7" s="135"/>
      <c r="U7" s="134" t="s">
        <v>168</v>
      </c>
      <c r="V7" s="7"/>
      <c r="W7" s="7"/>
      <c r="X7" s="7"/>
      <c r="Y7" s="7"/>
      <c r="Z7" s="7"/>
      <c r="AA7" s="7"/>
      <c r="AB7" s="8" t="s">
        <v>7</v>
      </c>
      <c r="AC7" s="9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ht="15" customHeight="1" x14ac:dyDescent="0.25">
      <c r="A8" s="15"/>
      <c r="B8" s="9"/>
      <c r="C8" s="8" t="s">
        <v>23</v>
      </c>
      <c r="D8" s="7" t="s">
        <v>169</v>
      </c>
      <c r="E8" s="7"/>
      <c r="F8" s="7"/>
      <c r="G8" s="7"/>
      <c r="H8" s="7"/>
      <c r="I8" s="7"/>
      <c r="J8" s="7"/>
      <c r="K8" s="9"/>
      <c r="L8" s="9"/>
      <c r="M8" s="9"/>
      <c r="N8" s="8" t="s">
        <v>7</v>
      </c>
      <c r="O8" s="7"/>
      <c r="P8" s="136"/>
      <c r="Q8" s="22"/>
      <c r="R8" s="54" t="s">
        <v>170</v>
      </c>
      <c r="S8" s="68" t="s">
        <v>171</v>
      </c>
      <c r="T8" s="68"/>
      <c r="U8" s="54" t="s">
        <v>60</v>
      </c>
      <c r="V8" s="7"/>
      <c r="W8" s="7"/>
      <c r="X8" s="7"/>
      <c r="Y8" s="7"/>
      <c r="Z8" s="7"/>
      <c r="AA8" s="7"/>
      <c r="AB8" s="8" t="s">
        <v>7</v>
      </c>
      <c r="AC8" s="9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ht="15" customHeight="1" x14ac:dyDescent="0.25">
      <c r="A9" s="9"/>
      <c r="B9" s="9"/>
      <c r="C9" s="7"/>
      <c r="D9" s="7"/>
      <c r="E9" s="7"/>
      <c r="F9" s="7"/>
      <c r="G9" s="7"/>
      <c r="H9" s="7"/>
      <c r="I9" s="7"/>
      <c r="J9" s="7"/>
      <c r="K9" s="9"/>
      <c r="L9" s="9"/>
      <c r="M9" s="9"/>
      <c r="N9" s="8" t="s">
        <v>7</v>
      </c>
      <c r="O9" s="7"/>
      <c r="P9" s="40" t="s">
        <v>172</v>
      </c>
      <c r="Q9" s="37" t="s">
        <v>173</v>
      </c>
      <c r="R9" s="55" t="s">
        <v>174</v>
      </c>
      <c r="S9" s="37" t="s">
        <v>175</v>
      </c>
      <c r="T9" s="37" t="s">
        <v>174</v>
      </c>
      <c r="U9" s="55" t="s">
        <v>176</v>
      </c>
      <c r="V9" s="7"/>
      <c r="W9" s="7"/>
      <c r="X9" s="7"/>
      <c r="Y9" s="7"/>
      <c r="Z9" s="7"/>
      <c r="AA9" s="7"/>
      <c r="AB9" s="8" t="s">
        <v>7</v>
      </c>
      <c r="AC9" s="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ht="15" customHeight="1" x14ac:dyDescent="0.25">
      <c r="A10" s="9"/>
      <c r="B10" s="9"/>
      <c r="C10" s="7"/>
      <c r="D10" s="7"/>
      <c r="E10" s="7"/>
      <c r="F10" s="7"/>
      <c r="G10" s="7"/>
      <c r="H10" s="7"/>
      <c r="I10" s="7"/>
      <c r="J10" s="7"/>
      <c r="K10" s="9"/>
      <c r="L10" s="9"/>
      <c r="M10" s="9"/>
      <c r="N10" s="8" t="s">
        <v>7</v>
      </c>
      <c r="O10" s="7"/>
      <c r="P10" s="39" t="s">
        <v>177</v>
      </c>
      <c r="Q10" s="137">
        <f>D14</f>
        <v>-2740</v>
      </c>
      <c r="R10" s="138">
        <f>E14</f>
        <v>-1096</v>
      </c>
      <c r="S10" s="72">
        <f>R10-Q10</f>
        <v>1644</v>
      </c>
      <c r="T10" s="72">
        <f>MAX(0,Q10-R10)</f>
        <v>0</v>
      </c>
      <c r="U10" s="73">
        <f>R10+T10</f>
        <v>-1096</v>
      </c>
      <c r="V10" s="7"/>
      <c r="W10" s="7"/>
      <c r="X10" s="7"/>
      <c r="Y10" s="7"/>
      <c r="Z10" s="7"/>
      <c r="AA10" s="7"/>
      <c r="AB10" s="8" t="s">
        <v>7</v>
      </c>
      <c r="AC10" s="9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ht="15" customHeight="1" x14ac:dyDescent="0.25">
      <c r="A11" s="15" t="s">
        <v>6</v>
      </c>
      <c r="B11" s="9"/>
      <c r="C11" s="133"/>
      <c r="D11" s="20"/>
      <c r="E11" s="134" t="s">
        <v>167</v>
      </c>
      <c r="F11" s="7"/>
      <c r="G11" s="7" t="s">
        <v>173</v>
      </c>
      <c r="H11" s="8" t="s">
        <v>9</v>
      </c>
      <c r="I11" s="7" t="s">
        <v>178</v>
      </c>
      <c r="J11" s="7"/>
      <c r="K11" s="9"/>
      <c r="L11" s="9"/>
      <c r="M11" s="9"/>
      <c r="N11" s="8" t="s">
        <v>7</v>
      </c>
      <c r="O11" s="7"/>
      <c r="P11" s="40" t="s">
        <v>179</v>
      </c>
      <c r="Q11" s="139">
        <f>D15</f>
        <v>1821</v>
      </c>
      <c r="R11" s="140">
        <f>E15</f>
        <v>-1747</v>
      </c>
      <c r="S11" s="141">
        <f>R11-Q11</f>
        <v>-3568</v>
      </c>
      <c r="T11" s="141">
        <f>MAX(0,Q11-R11)</f>
        <v>3568</v>
      </c>
      <c r="U11" s="142">
        <f>R11+T11</f>
        <v>1821</v>
      </c>
      <c r="V11" s="7"/>
      <c r="W11" s="7"/>
      <c r="X11" s="7"/>
      <c r="Y11" s="7"/>
      <c r="Z11" s="7"/>
      <c r="AA11" s="7"/>
      <c r="AB11" s="8" t="s">
        <v>7</v>
      </c>
      <c r="AC11" s="9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ht="15" customHeight="1" x14ac:dyDescent="0.25">
      <c r="A12" s="15"/>
      <c r="B12" s="9"/>
      <c r="C12" s="136"/>
      <c r="D12" s="22"/>
      <c r="E12" s="54" t="s">
        <v>170</v>
      </c>
      <c r="F12" s="7"/>
      <c r="G12" s="7" t="s">
        <v>167</v>
      </c>
      <c r="H12" s="8" t="s">
        <v>9</v>
      </c>
      <c r="I12" s="7" t="s">
        <v>180</v>
      </c>
      <c r="J12" s="7"/>
      <c r="K12" s="9"/>
      <c r="L12" s="9"/>
      <c r="M12" s="9"/>
      <c r="N12" s="8" t="s">
        <v>7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8" t="s">
        <v>7</v>
      </c>
      <c r="AC12" s="9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1:50" ht="15" customHeight="1" x14ac:dyDescent="0.25">
      <c r="A13" s="9"/>
      <c r="B13" s="9"/>
      <c r="C13" s="40" t="s">
        <v>172</v>
      </c>
      <c r="D13" s="37" t="s">
        <v>173</v>
      </c>
      <c r="E13" s="55" t="s">
        <v>174</v>
      </c>
      <c r="F13" s="7"/>
      <c r="G13" s="7"/>
      <c r="H13" s="7"/>
      <c r="I13" s="7"/>
      <c r="J13" s="7"/>
      <c r="K13" s="9"/>
      <c r="L13" s="9"/>
      <c r="M13" s="9"/>
      <c r="N13" s="8" t="s">
        <v>7</v>
      </c>
      <c r="O13" s="7"/>
      <c r="P13" s="143" t="s">
        <v>181</v>
      </c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8" t="s">
        <v>7</v>
      </c>
      <c r="AC13" s="9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</row>
    <row r="14" spans="1:50" ht="15" customHeight="1" x14ac:dyDescent="0.25">
      <c r="A14" s="9"/>
      <c r="B14" s="9"/>
      <c r="C14" s="39" t="s">
        <v>177</v>
      </c>
      <c r="D14" s="144">
        <v>-2740</v>
      </c>
      <c r="E14" s="145">
        <v>-1096</v>
      </c>
      <c r="F14" s="7"/>
      <c r="G14" s="7"/>
      <c r="H14" s="7"/>
      <c r="I14" s="7"/>
      <c r="J14" s="7"/>
      <c r="K14" s="9"/>
      <c r="L14" s="9"/>
      <c r="M14" s="9"/>
      <c r="N14" s="8" t="s">
        <v>7</v>
      </c>
      <c r="O14" s="7"/>
      <c r="P14" s="143" t="s">
        <v>182</v>
      </c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8" t="s">
        <v>7</v>
      </c>
      <c r="AC14" s="9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</row>
    <row r="15" spans="1:50" ht="15" customHeight="1" x14ac:dyDescent="0.25">
      <c r="C15" s="40" t="s">
        <v>179</v>
      </c>
      <c r="D15" s="120">
        <v>1821</v>
      </c>
      <c r="E15" s="57">
        <v>-1747</v>
      </c>
      <c r="F15" s="7"/>
      <c r="G15" s="7"/>
      <c r="H15" s="7"/>
      <c r="I15" s="7"/>
      <c r="J15" s="7"/>
      <c r="K15" s="7"/>
      <c r="L15" s="7"/>
      <c r="M15" s="9"/>
      <c r="N15" s="8" t="s">
        <v>7</v>
      </c>
      <c r="O15" s="7"/>
      <c r="P15" s="143" t="s">
        <v>183</v>
      </c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8" t="s">
        <v>7</v>
      </c>
      <c r="AC15" s="9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</row>
    <row r="16" spans="1:50" ht="15" customHeight="1" x14ac:dyDescent="0.25">
      <c r="C16" s="7"/>
      <c r="D16" s="7"/>
      <c r="E16" s="7"/>
      <c r="F16" s="7"/>
      <c r="G16" s="7"/>
      <c r="H16" s="7"/>
      <c r="I16" s="7"/>
      <c r="J16" s="7"/>
      <c r="K16" s="7"/>
      <c r="L16" s="7"/>
      <c r="M16" s="9"/>
      <c r="N16" s="8" t="s">
        <v>7</v>
      </c>
      <c r="O16" s="7"/>
      <c r="P16" s="143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8" t="s">
        <v>7</v>
      </c>
      <c r="AC16" s="9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</row>
    <row r="17" spans="3:50" ht="15" customHeight="1" x14ac:dyDescent="0.25">
      <c r="C17" s="7"/>
      <c r="D17" s="7"/>
      <c r="E17" s="7"/>
      <c r="F17" s="7"/>
      <c r="G17" s="7"/>
      <c r="H17" s="7"/>
      <c r="I17" s="7"/>
      <c r="J17" s="7"/>
      <c r="K17" s="7"/>
      <c r="L17" s="7"/>
      <c r="M17" s="9"/>
      <c r="N17" s="8" t="s">
        <v>7</v>
      </c>
      <c r="O17" s="146" t="s">
        <v>184</v>
      </c>
      <c r="P17" s="7" t="s">
        <v>185</v>
      </c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8" t="s">
        <v>7</v>
      </c>
      <c r="AC17" s="9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</row>
    <row r="18" spans="3:50" ht="15" customHeight="1" x14ac:dyDescent="0.25">
      <c r="C18" s="7"/>
      <c r="D18" s="7"/>
      <c r="E18" s="7"/>
      <c r="F18" s="7"/>
      <c r="G18" s="7"/>
      <c r="H18" s="7"/>
      <c r="I18" s="7"/>
      <c r="J18" s="7"/>
      <c r="K18" s="7"/>
      <c r="L18" s="7"/>
      <c r="M18" s="9"/>
      <c r="N18" s="8" t="s">
        <v>7</v>
      </c>
      <c r="O18" s="7"/>
      <c r="P18" s="7"/>
      <c r="Q18" s="7"/>
      <c r="R18" s="7"/>
      <c r="S18" s="8"/>
      <c r="T18" s="8" t="s">
        <v>10</v>
      </c>
      <c r="U18" s="7"/>
      <c r="V18" s="7"/>
      <c r="W18" s="7"/>
      <c r="X18" s="7"/>
      <c r="Y18" s="7"/>
      <c r="Z18" s="7"/>
      <c r="AA18" s="7"/>
      <c r="AB18" s="8" t="s">
        <v>7</v>
      </c>
      <c r="AC18" s="9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</row>
    <row r="19" spans="3:50" ht="15" customHeight="1" x14ac:dyDescent="0.25">
      <c r="C19" s="7"/>
      <c r="D19" s="7"/>
      <c r="E19" s="7"/>
      <c r="F19" s="7"/>
      <c r="G19" s="7"/>
      <c r="H19" s="7"/>
      <c r="I19" s="7"/>
      <c r="J19" s="7"/>
      <c r="K19" s="7"/>
      <c r="L19" s="7"/>
      <c r="M19" s="9"/>
      <c r="N19" s="8" t="s">
        <v>7</v>
      </c>
      <c r="O19" s="7"/>
      <c r="P19" s="7" t="s">
        <v>160</v>
      </c>
      <c r="Q19" s="7"/>
      <c r="R19" s="8" t="s">
        <v>9</v>
      </c>
      <c r="S19" s="34" t="s">
        <v>186</v>
      </c>
      <c r="T19" s="8"/>
      <c r="U19" s="8"/>
      <c r="V19" s="8"/>
      <c r="W19" s="8"/>
      <c r="X19" s="7"/>
      <c r="Y19" s="7"/>
      <c r="Z19" s="7"/>
      <c r="AA19" s="7"/>
      <c r="AB19" s="8" t="s">
        <v>7</v>
      </c>
      <c r="AC19" s="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</row>
    <row r="20" spans="3:50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  <c r="N20" s="8" t="s">
        <v>7</v>
      </c>
      <c r="O20" s="7"/>
      <c r="P20" s="7" t="s">
        <v>174</v>
      </c>
      <c r="Q20" s="7"/>
      <c r="R20" s="8" t="s">
        <v>9</v>
      </c>
      <c r="S20" s="7" t="s">
        <v>187</v>
      </c>
      <c r="T20" s="7"/>
      <c r="U20" s="7"/>
      <c r="V20" s="7"/>
      <c r="W20" s="7"/>
      <c r="X20" s="7"/>
      <c r="Y20" s="7"/>
      <c r="Z20" s="7"/>
      <c r="AA20" s="7"/>
      <c r="AB20" s="8" t="s">
        <v>7</v>
      </c>
      <c r="AC20" s="9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</row>
    <row r="21" spans="3:50" ht="15" customHeight="1" x14ac:dyDescent="0.25">
      <c r="C21" s="7"/>
      <c r="D21" s="7"/>
      <c r="E21" s="7"/>
      <c r="F21" s="7"/>
      <c r="G21" s="7"/>
      <c r="H21" s="7"/>
      <c r="I21" s="7"/>
      <c r="J21" s="7"/>
      <c r="K21" s="7"/>
      <c r="L21" s="7"/>
      <c r="M21" s="9"/>
      <c r="N21" s="8" t="s">
        <v>7</v>
      </c>
      <c r="O21" s="7"/>
      <c r="P21" s="7"/>
      <c r="Q21" s="7"/>
      <c r="R21" s="8"/>
      <c r="S21" s="7"/>
      <c r="T21" s="7"/>
      <c r="U21" s="7"/>
      <c r="V21" s="7"/>
      <c r="W21" s="7"/>
      <c r="X21" s="7"/>
      <c r="Y21" s="7"/>
      <c r="Z21" s="7"/>
      <c r="AA21" s="7"/>
      <c r="AB21" s="8" t="s">
        <v>7</v>
      </c>
      <c r="AC21" s="9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</row>
    <row r="22" spans="3:50" ht="15" customHeight="1" x14ac:dyDescent="0.25">
      <c r="C22" s="7"/>
      <c r="D22" s="7"/>
      <c r="E22" s="7"/>
      <c r="F22" s="7"/>
      <c r="G22" s="7"/>
      <c r="H22" s="7"/>
      <c r="I22" s="7"/>
      <c r="J22" s="7"/>
      <c r="K22" s="7"/>
      <c r="L22" s="7"/>
      <c r="M22" s="9"/>
      <c r="N22" s="8" t="s">
        <v>7</v>
      </c>
      <c r="O22" s="7"/>
      <c r="P22" s="82" t="s">
        <v>188</v>
      </c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8" t="s">
        <v>7</v>
      </c>
      <c r="AC22" s="9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</row>
    <row r="23" spans="3:50" ht="15" customHeight="1" x14ac:dyDescent="0.25">
      <c r="C23" s="7"/>
      <c r="D23" s="7"/>
      <c r="E23" s="7"/>
      <c r="F23" s="7"/>
      <c r="G23" s="7"/>
      <c r="H23" s="7"/>
      <c r="I23" s="7"/>
      <c r="J23" s="7"/>
      <c r="K23" s="7"/>
      <c r="L23" s="7"/>
      <c r="M23" s="9"/>
      <c r="N23" s="8" t="s">
        <v>7</v>
      </c>
      <c r="O23" s="7"/>
      <c r="P23" s="7"/>
      <c r="Q23" s="7"/>
      <c r="R23" s="8"/>
      <c r="S23" s="34"/>
      <c r="T23" s="7"/>
      <c r="U23" s="7"/>
      <c r="V23" s="7"/>
      <c r="W23" s="7"/>
      <c r="X23" s="7"/>
      <c r="Y23" s="7"/>
      <c r="Z23" s="7"/>
      <c r="AA23" s="7"/>
      <c r="AB23" s="8" t="s">
        <v>7</v>
      </c>
      <c r="AC23" s="9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</row>
    <row r="24" spans="3:50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 s="8" t="s">
        <v>7</v>
      </c>
      <c r="O24" s="7"/>
      <c r="P24" s="7" t="s">
        <v>168</v>
      </c>
      <c r="Q24" s="7"/>
      <c r="R24" s="8" t="s">
        <v>9</v>
      </c>
      <c r="S24" s="34" t="s">
        <v>189</v>
      </c>
      <c r="T24" s="7"/>
      <c r="U24" s="7"/>
      <c r="V24" s="7"/>
      <c r="W24" s="7"/>
      <c r="X24" s="7"/>
      <c r="Y24" s="7"/>
      <c r="Z24" s="7"/>
      <c r="AA24" s="7"/>
      <c r="AB24" s="8" t="s">
        <v>7</v>
      </c>
      <c r="AC24" s="9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</row>
    <row r="25" spans="3:50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 s="8" t="s">
        <v>7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7</v>
      </c>
      <c r="AC25" s="9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</row>
    <row r="26" spans="3:50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8" t="s">
        <v>7</v>
      </c>
      <c r="O26" s="7"/>
      <c r="P26" s="82" t="s">
        <v>190</v>
      </c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8" t="s">
        <v>7</v>
      </c>
      <c r="AC26" s="15" t="s">
        <v>26</v>
      </c>
      <c r="AD26" s="42">
        <f ca="1">RANDBETWEEN(-5,5)/100</f>
        <v>-0.03</v>
      </c>
      <c r="AF26" s="51" t="s">
        <v>27</v>
      </c>
      <c r="AG26" s="51">
        <v>20</v>
      </c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</row>
    <row r="27" spans="3:50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8" t="s">
        <v>7</v>
      </c>
      <c r="O27" s="7"/>
      <c r="P27" s="7"/>
      <c r="Q27" s="7"/>
      <c r="R27" s="8"/>
      <c r="S27" s="34"/>
      <c r="T27" s="7"/>
      <c r="U27" s="7"/>
      <c r="V27" s="7"/>
      <c r="W27" s="7"/>
      <c r="X27" s="7"/>
      <c r="Y27" s="7"/>
      <c r="Z27" s="7"/>
      <c r="AA27" s="7"/>
      <c r="AB27" s="8" t="s">
        <v>7</v>
      </c>
      <c r="AC27" s="15" t="s">
        <v>28</v>
      </c>
      <c r="AD27" s="42">
        <f ca="1">RANDBETWEEN(-5,5)/100</f>
        <v>-0.01</v>
      </c>
      <c r="AF27" s="51" t="s">
        <v>29</v>
      </c>
      <c r="AG27" s="51">
        <v>-1</v>
      </c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</row>
    <row r="28" spans="3:50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 s="8" t="s">
        <v>7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8" t="s">
        <v>7</v>
      </c>
      <c r="AC28" s="41" t="s">
        <v>30</v>
      </c>
      <c r="AD28" s="22"/>
      <c r="AE28" s="22"/>
      <c r="AF28" s="22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</row>
    <row r="29" spans="3:50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8" t="s">
        <v>7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8" t="s">
        <v>7</v>
      </c>
      <c r="AC29" s="24" t="s">
        <v>31</v>
      </c>
      <c r="AD29" s="27" t="s">
        <v>32</v>
      </c>
      <c r="AE29" s="24" t="s">
        <v>33</v>
      </c>
      <c r="AF29" s="24" t="s">
        <v>34</v>
      </c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</row>
    <row r="30" spans="3:50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8" t="s">
        <v>7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 t="s">
        <v>7</v>
      </c>
      <c r="AC30" s="7">
        <v>100</v>
      </c>
      <c r="AD30" s="33">
        <v>100</v>
      </c>
      <c r="AE30" s="7">
        <v>99</v>
      </c>
      <c r="AF30" s="7">
        <v>100</v>
      </c>
      <c r="AG30" s="59">
        <f>AG26</f>
        <v>20</v>
      </c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</row>
    <row r="31" spans="3:50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8" t="s">
        <v>7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7</v>
      </c>
      <c r="AC31" s="7">
        <f ca="1">100*(1+AD27 - 1/AG31)</f>
        <v>93.736842105263165</v>
      </c>
      <c r="AD31" s="33">
        <f ca="1">100*(1+AD27 + 1/AG31)</f>
        <v>104.26315789473684</v>
      </c>
      <c r="AE31" s="7">
        <f>AE30-6</f>
        <v>93</v>
      </c>
      <c r="AF31" s="7">
        <f>AF30-4</f>
        <v>96</v>
      </c>
      <c r="AG31" s="47">
        <f>AG30+AG27</f>
        <v>19</v>
      </c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</row>
    <row r="32" spans="3:50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8" t="s">
        <v>7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8" t="s">
        <v>7</v>
      </c>
      <c r="AC32" s="7">
        <f ca="1">100*(1+AD27 - 1/AG32)</f>
        <v>93.444444444444443</v>
      </c>
      <c r="AD32" s="33">
        <f ca="1">100*(1+AD27 + 1/AG32)</f>
        <v>104.55555555555556</v>
      </c>
      <c r="AE32" s="7">
        <f t="shared" ref="AE32:AE39" si="0">AE31-6</f>
        <v>87</v>
      </c>
      <c r="AF32" s="7">
        <f t="shared" ref="AF32:AF39" si="1">AF31-4</f>
        <v>92</v>
      </c>
      <c r="AG32" s="47">
        <f>AG31+AG27</f>
        <v>18</v>
      </c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</row>
    <row r="33" spans="1:50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8" t="s">
        <v>7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 t="s">
        <v>7</v>
      </c>
      <c r="AC33" s="7">
        <f ca="1">100*(1+AD27 - 1/AG33)</f>
        <v>93.117647058823522</v>
      </c>
      <c r="AD33" s="33">
        <f ca="1">100*(1+AD27 + 1/AG33)</f>
        <v>104.88235294117646</v>
      </c>
      <c r="AE33" s="7">
        <f t="shared" si="0"/>
        <v>81</v>
      </c>
      <c r="AF33" s="7">
        <f t="shared" si="1"/>
        <v>88</v>
      </c>
      <c r="AG33" s="47">
        <f>AG32+AG27</f>
        <v>17</v>
      </c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</row>
    <row r="34" spans="1:50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8" t="s">
        <v>7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8" t="s">
        <v>7</v>
      </c>
      <c r="AC34" s="7">
        <f ca="1">100*(1+AD27 - 1/AG34)</f>
        <v>92.75</v>
      </c>
      <c r="AD34" s="33">
        <f ca="1">100*(1+AD27 + 1/AG34)</f>
        <v>105.25</v>
      </c>
      <c r="AE34" s="7">
        <f t="shared" si="0"/>
        <v>75</v>
      </c>
      <c r="AF34" s="7">
        <f t="shared" si="1"/>
        <v>84</v>
      </c>
      <c r="AG34" s="47">
        <f>AG33+AG27</f>
        <v>16</v>
      </c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</row>
    <row r="35" spans="1:50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8" t="s">
        <v>7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8" t="s">
        <v>7</v>
      </c>
      <c r="AC35" s="7">
        <f ca="1">100*(1+AD27 - 1/AG35)</f>
        <v>92.333333333333329</v>
      </c>
      <c r="AD35" s="33">
        <f ca="1">100*(1+AD27 + 1/AG35)</f>
        <v>105.66666666666666</v>
      </c>
      <c r="AE35" s="7">
        <f t="shared" si="0"/>
        <v>69</v>
      </c>
      <c r="AF35" s="7">
        <f t="shared" si="1"/>
        <v>80</v>
      </c>
      <c r="AG35" s="47">
        <f>AG34+AG27</f>
        <v>15</v>
      </c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</row>
    <row r="36" spans="1:50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8" t="s">
        <v>7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8" t="s">
        <v>7</v>
      </c>
      <c r="AC36" s="7">
        <f ca="1">100*(1+AD27 - 1/AG36)</f>
        <v>91.857142857142861</v>
      </c>
      <c r="AD36" s="33">
        <f ca="1">100*(1+AD27 + 1/AG36)</f>
        <v>106.14285714285714</v>
      </c>
      <c r="AE36" s="7">
        <f t="shared" si="0"/>
        <v>63</v>
      </c>
      <c r="AF36" s="7">
        <f t="shared" si="1"/>
        <v>76</v>
      </c>
      <c r="AG36" s="47">
        <f>AG35+AG27</f>
        <v>14</v>
      </c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</row>
    <row r="37" spans="1:50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8" t="s">
        <v>7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7</v>
      </c>
      <c r="AC37" s="7">
        <f ca="1">100*(1+AD27 - 1/AG37)</f>
        <v>91.307692307692307</v>
      </c>
      <c r="AD37" s="33">
        <f ca="1">100*(1+AD27 + 1/AG37)</f>
        <v>106.69230769230768</v>
      </c>
      <c r="AE37" s="7">
        <f t="shared" si="0"/>
        <v>57</v>
      </c>
      <c r="AF37" s="7">
        <f t="shared" si="1"/>
        <v>72</v>
      </c>
      <c r="AG37" s="47">
        <f>AG36+AG27</f>
        <v>13</v>
      </c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</row>
    <row r="38" spans="1:50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8" t="s">
        <v>7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7</v>
      </c>
      <c r="AC38" s="7">
        <f ca="1">100*(1+AD27 - 1/AG38)</f>
        <v>90.666666666666657</v>
      </c>
      <c r="AD38" s="33">
        <f ca="1">100*(1+AD27 + 1/AG38)</f>
        <v>107.33333333333333</v>
      </c>
      <c r="AE38" s="7">
        <f t="shared" si="0"/>
        <v>51</v>
      </c>
      <c r="AF38" s="7">
        <f t="shared" si="1"/>
        <v>68</v>
      </c>
      <c r="AG38" s="47">
        <f>AG37+AG27</f>
        <v>12</v>
      </c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</row>
    <row r="39" spans="1:50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7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7</v>
      </c>
      <c r="AC39" s="7">
        <f ca="1">100*(1+AD27 - 1/AG39)</f>
        <v>89.909090909090907</v>
      </c>
      <c r="AD39" s="33">
        <f ca="1">100*(1+AD27 + 1/AG39)</f>
        <v>108.09090909090908</v>
      </c>
      <c r="AE39" s="7">
        <f t="shared" si="0"/>
        <v>45</v>
      </c>
      <c r="AF39" s="7">
        <f t="shared" si="1"/>
        <v>64</v>
      </c>
      <c r="AG39" s="47">
        <f>AG38+AG27</f>
        <v>11</v>
      </c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</row>
    <row r="40" spans="1:50" ht="15" customHeight="1" x14ac:dyDescent="0.25">
      <c r="N40" s="8" t="s">
        <v>7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7</v>
      </c>
      <c r="AC40" s="7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</row>
    <row r="41" spans="1:50" ht="15" customHeight="1" x14ac:dyDescent="0.25">
      <c r="N41" s="8" t="s">
        <v>7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7</v>
      </c>
      <c r="AC41" s="7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</row>
    <row r="42" spans="1:50" ht="15" customHeight="1" x14ac:dyDescent="0.25">
      <c r="N42" s="8" t="s">
        <v>7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7</v>
      </c>
      <c r="AC42" s="7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</row>
    <row r="43" spans="1:50" ht="15" customHeight="1" x14ac:dyDescent="0.25">
      <c r="N43" s="8" t="s">
        <v>7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7</v>
      </c>
      <c r="AC43" s="7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</row>
    <row r="44" spans="1:50" ht="15" customHeight="1" x14ac:dyDescent="0.25">
      <c r="N44" s="8" t="s">
        <v>7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7</v>
      </c>
      <c r="AC44" s="7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</row>
    <row r="45" spans="1:50" ht="15" customHeight="1" x14ac:dyDescent="0.25">
      <c r="N45" s="8" t="s">
        <v>7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7</v>
      </c>
      <c r="AC45" s="7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</row>
    <row r="46" spans="1:50" ht="15" customHeight="1" x14ac:dyDescent="0.25">
      <c r="N46" s="8" t="s">
        <v>7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7</v>
      </c>
      <c r="AC46" s="7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:50" ht="15" customHeight="1" x14ac:dyDescent="0.25">
      <c r="N47" s="8" t="s">
        <v>7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7</v>
      </c>
      <c r="AC47" s="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0" ht="15" customHeight="1" x14ac:dyDescent="0.25">
      <c r="N48" s="8" t="s">
        <v>7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7</v>
      </c>
      <c r="AC48" s="7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:50" ht="15" customHeight="1" x14ac:dyDescent="0.25">
      <c r="N49" s="8" t="s">
        <v>7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7</v>
      </c>
      <c r="AC49" s="7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:50" ht="15" customHeight="1" x14ac:dyDescent="0.25">
      <c r="N50" s="8" t="s">
        <v>7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7</v>
      </c>
      <c r="AC50" s="7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:50" ht="15" customHeight="1" x14ac:dyDescent="0.25">
      <c r="N51" s="8" t="s">
        <v>7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7</v>
      </c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:50" ht="15" customHeight="1" x14ac:dyDescent="0.25">
      <c r="N52" s="8" t="s">
        <v>7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7</v>
      </c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:50" ht="15" customHeight="1" x14ac:dyDescent="0.25">
      <c r="N53" s="8" t="s">
        <v>7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7</v>
      </c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:50" ht="15" customHeight="1" x14ac:dyDescent="0.25">
      <c r="N54" s="8" t="s">
        <v>7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7</v>
      </c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:50" ht="15" customHeight="1" x14ac:dyDescent="0.25">
      <c r="N55" s="8" t="s">
        <v>7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:50" ht="15" customHeight="1" x14ac:dyDescent="0.25">
      <c r="N56" s="8" t="s">
        <v>7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:50" ht="15" customHeight="1" x14ac:dyDescent="0.25">
      <c r="N57" s="8" t="s">
        <v>7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:50" ht="15" customHeight="1" x14ac:dyDescent="0.25">
      <c r="N58" s="8" t="s">
        <v>7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:50" ht="15" customHeight="1" x14ac:dyDescent="0.25">
      <c r="N59" s="8" t="s">
        <v>7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:50" ht="15" customHeight="1" x14ac:dyDescent="0.25"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:50" ht="15" customHeight="1" x14ac:dyDescent="0.25"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:50" ht="15" customHeight="1" x14ac:dyDescent="0.25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TOC</vt:lpstr>
      <vt:lpstr>Problem 1</vt:lpstr>
      <vt:lpstr>Problem 2</vt:lpstr>
      <vt:lpstr>Problem 3</vt:lpstr>
      <vt:lpstr>Problem 4</vt:lpstr>
      <vt:lpstr>Problem 5</vt:lpstr>
      <vt:lpstr>Problem 6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Owner</cp:lastModifiedBy>
  <dcterms:created xsi:type="dcterms:W3CDTF">2021-02-04T15:51:26Z</dcterms:created>
  <dcterms:modified xsi:type="dcterms:W3CDTF">2024-02-18T01:03:31Z</dcterms:modified>
</cp:coreProperties>
</file>