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wner\Desktop\OneDrive\Exam(6).2016.Fall\Excel\POWER_PACK\"/>
    </mc:Choice>
  </mc:AlternateContent>
  <bookViews>
    <workbookView xWindow="0" yWindow="0" windowWidth="24000" windowHeight="9735" tabRatio="691"/>
  </bookViews>
  <sheets>
    <sheet name="TOC" sheetId="1" r:id="rId1"/>
    <sheet name="Problem 1" sheetId="7" r:id="rId2"/>
    <sheet name="Problem 2" sheetId="5" r:id="rId3"/>
    <sheet name="Problem 3" sheetId="8" r:id="rId4"/>
    <sheet name="Problem 4" sheetId="9" r:id="rId5"/>
    <sheet name="Problem 5" sheetId="12" r:id="rId6"/>
    <sheet name="Problem 6" sheetId="14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9" i="14" l="1"/>
  <c r="R39" i="14"/>
  <c r="R40" i="14" s="1"/>
  <c r="R41" i="14" s="1"/>
  <c r="Y33" i="14"/>
  <c r="W33" i="14"/>
  <c r="S33" i="14"/>
  <c r="T27" i="14"/>
  <c r="Q28" i="14" s="1"/>
  <c r="Q22" i="14" s="1"/>
  <c r="Q27" i="14"/>
  <c r="W22" i="14"/>
  <c r="U22" i="14"/>
  <c r="S22" i="14"/>
  <c r="V18" i="14"/>
  <c r="S18" i="14"/>
  <c r="Y13" i="14"/>
  <c r="W13" i="14"/>
  <c r="U13" i="14"/>
  <c r="S13" i="14"/>
  <c r="Q13" i="14"/>
  <c r="Y12" i="14"/>
  <c r="T4" i="14" s="1"/>
  <c r="W12" i="14"/>
  <c r="U12" i="14"/>
  <c r="S12" i="14"/>
  <c r="Q12" i="14"/>
  <c r="U8" i="14"/>
  <c r="S8" i="14"/>
  <c r="Q8" i="14"/>
  <c r="V4" i="14"/>
  <c r="T39" i="12"/>
  <c r="R39" i="12"/>
  <c r="R40" i="12" s="1"/>
  <c r="R41" i="12" s="1"/>
  <c r="Y33" i="12"/>
  <c r="W33" i="12"/>
  <c r="S33" i="12"/>
  <c r="T27" i="12"/>
  <c r="Q27" i="12"/>
  <c r="W22" i="12"/>
  <c r="U22" i="12"/>
  <c r="S22" i="12"/>
  <c r="V18" i="12"/>
  <c r="S18" i="12"/>
  <c r="Y13" i="12"/>
  <c r="W13" i="12"/>
  <c r="U13" i="12"/>
  <c r="S13" i="12"/>
  <c r="Q13" i="12"/>
  <c r="Y12" i="12"/>
  <c r="W12" i="12"/>
  <c r="U12" i="12"/>
  <c r="S12" i="12"/>
  <c r="Q12" i="12"/>
  <c r="U8" i="12"/>
  <c r="S8" i="12"/>
  <c r="Q8" i="12"/>
  <c r="V4" i="12"/>
  <c r="T4" i="12"/>
  <c r="T39" i="9"/>
  <c r="R39" i="9"/>
  <c r="R40" i="9" s="1"/>
  <c r="R41" i="9" s="1"/>
  <c r="Y33" i="9"/>
  <c r="W33" i="9"/>
  <c r="S33" i="9"/>
  <c r="T27" i="9"/>
  <c r="Q28" i="9" s="1"/>
  <c r="Q22" i="9" s="1"/>
  <c r="Q27" i="9"/>
  <c r="W22" i="9"/>
  <c r="U22" i="9"/>
  <c r="S22" i="9"/>
  <c r="V18" i="9"/>
  <c r="S18" i="9"/>
  <c r="Y13" i="9"/>
  <c r="W13" i="9"/>
  <c r="U13" i="9"/>
  <c r="S13" i="9"/>
  <c r="Q13" i="9"/>
  <c r="Y12" i="9"/>
  <c r="T4" i="9" s="1"/>
  <c r="W12" i="9"/>
  <c r="U12" i="9"/>
  <c r="S12" i="9"/>
  <c r="Q12" i="9"/>
  <c r="U8" i="9"/>
  <c r="S8" i="9"/>
  <c r="Q8" i="9"/>
  <c r="Q9" i="9" s="1"/>
  <c r="V4" i="9"/>
  <c r="T39" i="8"/>
  <c r="R39" i="8"/>
  <c r="R40" i="8" s="1"/>
  <c r="R41" i="8" s="1"/>
  <c r="Y33" i="8"/>
  <c r="W33" i="8"/>
  <c r="S33" i="8"/>
  <c r="T27" i="8"/>
  <c r="Q27" i="8"/>
  <c r="W22" i="8"/>
  <c r="U22" i="8"/>
  <c r="S22" i="8"/>
  <c r="V18" i="8"/>
  <c r="S18" i="8"/>
  <c r="Y13" i="8"/>
  <c r="W13" i="8"/>
  <c r="U13" i="8"/>
  <c r="S13" i="8"/>
  <c r="Q13" i="8"/>
  <c r="Y12" i="8"/>
  <c r="W12" i="8"/>
  <c r="U12" i="8"/>
  <c r="S12" i="8"/>
  <c r="Q12" i="8"/>
  <c r="U8" i="8"/>
  <c r="S8" i="8"/>
  <c r="Q8" i="8"/>
  <c r="V4" i="8"/>
  <c r="T4" i="8"/>
  <c r="T39" i="5"/>
  <c r="R39" i="5"/>
  <c r="R40" i="5" s="1"/>
  <c r="R41" i="5" s="1"/>
  <c r="Y33" i="5"/>
  <c r="W33" i="5"/>
  <c r="S33" i="5"/>
  <c r="T27" i="5"/>
  <c r="Q27" i="5"/>
  <c r="Q28" i="5" s="1"/>
  <c r="Q22" i="5" s="1"/>
  <c r="W22" i="5"/>
  <c r="U22" i="5"/>
  <c r="S22" i="5"/>
  <c r="V18" i="5"/>
  <c r="S18" i="5"/>
  <c r="Y13" i="5"/>
  <c r="W13" i="5"/>
  <c r="U13" i="5"/>
  <c r="S13" i="5"/>
  <c r="Q13" i="5"/>
  <c r="Y12" i="5"/>
  <c r="W12" i="5"/>
  <c r="U12" i="5"/>
  <c r="S12" i="5"/>
  <c r="Q12" i="5"/>
  <c r="U8" i="5"/>
  <c r="S8" i="5"/>
  <c r="Q8" i="5"/>
  <c r="V4" i="5"/>
  <c r="T4" i="5"/>
  <c r="Q9" i="14" l="1"/>
  <c r="Q28" i="12"/>
  <c r="Q22" i="12" s="1"/>
  <c r="Q9" i="12"/>
  <c r="Q28" i="8"/>
  <c r="Q22" i="8" s="1"/>
  <c r="Q9" i="8"/>
  <c r="Y22" i="8" s="1"/>
  <c r="Q23" i="8" s="1"/>
  <c r="Q9" i="5"/>
  <c r="Y22" i="14"/>
  <c r="Q23" i="14" s="1"/>
  <c r="R4" i="14"/>
  <c r="X4" i="14"/>
  <c r="X4" i="12"/>
  <c r="Y22" i="12"/>
  <c r="Q23" i="12" s="1"/>
  <c r="R4" i="12"/>
  <c r="P5" i="12" s="1"/>
  <c r="X4" i="9"/>
  <c r="Y22" i="9"/>
  <c r="Q23" i="9" s="1"/>
  <c r="R4" i="9"/>
  <c r="X4" i="8"/>
  <c r="Y22" i="5"/>
  <c r="Q23" i="5" s="1"/>
  <c r="R4" i="5"/>
  <c r="X4" i="5"/>
  <c r="P5" i="9" l="1"/>
  <c r="R4" i="8"/>
  <c r="P5" i="8" s="1"/>
  <c r="P5" i="14"/>
  <c r="Q33" i="14"/>
  <c r="P34" i="14" s="1"/>
  <c r="W34" i="14" s="1"/>
  <c r="Q18" i="14"/>
  <c r="P19" i="14" s="1"/>
  <c r="W19" i="14" s="1"/>
  <c r="Q18" i="12"/>
  <c r="P19" i="12" s="1"/>
  <c r="W19" i="12" s="1"/>
  <c r="Q33" i="12"/>
  <c r="P34" i="12" s="1"/>
  <c r="W34" i="12" s="1"/>
  <c r="Q33" i="9"/>
  <c r="P34" i="9" s="1"/>
  <c r="W34" i="9" s="1"/>
  <c r="Q18" i="9"/>
  <c r="P19" i="9" s="1"/>
  <c r="W19" i="9" s="1"/>
  <c r="Q33" i="8"/>
  <c r="P34" i="8" s="1"/>
  <c r="W34" i="8" s="1"/>
  <c r="Q18" i="8"/>
  <c r="P19" i="8" s="1"/>
  <c r="W19" i="8" s="1"/>
  <c r="Q18" i="5"/>
  <c r="P19" i="5" s="1"/>
  <c r="W19" i="5" s="1"/>
  <c r="Q33" i="5"/>
  <c r="P34" i="5" s="1"/>
  <c r="W34" i="5" s="1"/>
  <c r="P5" i="5"/>
  <c r="T39" i="7" l="1"/>
  <c r="R39" i="7"/>
  <c r="Y33" i="7"/>
  <c r="W33" i="7"/>
  <c r="S33" i="7"/>
  <c r="T27" i="7"/>
  <c r="Q27" i="7"/>
  <c r="Q28" i="7" s="1"/>
  <c r="Q22" i="7" s="1"/>
  <c r="W22" i="7"/>
  <c r="U22" i="7"/>
  <c r="S22" i="7"/>
  <c r="V18" i="7"/>
  <c r="S18" i="7"/>
  <c r="Y13" i="7"/>
  <c r="V4" i="7" s="1"/>
  <c r="W13" i="7"/>
  <c r="U13" i="7"/>
  <c r="S13" i="7"/>
  <c r="Q13" i="7"/>
  <c r="Y12" i="7"/>
  <c r="T4" i="7" s="1"/>
  <c r="W12" i="7"/>
  <c r="U12" i="7"/>
  <c r="S12" i="7"/>
  <c r="Q12" i="7"/>
  <c r="U8" i="7"/>
  <c r="S8" i="7"/>
  <c r="Q8" i="7"/>
  <c r="Q9" i="7" l="1"/>
  <c r="R40" i="7"/>
  <c r="R41" i="7" s="1"/>
  <c r="R4" i="7"/>
  <c r="Y22" i="7"/>
  <c r="Q23" i="7" s="1"/>
  <c r="X4" i="7"/>
  <c r="C10" i="1"/>
  <c r="Q33" i="7" l="1"/>
  <c r="P34" i="7" s="1"/>
  <c r="W34" i="7" s="1"/>
  <c r="Q18" i="7"/>
  <c r="P19" i="7" s="1"/>
  <c r="W19" i="7" s="1"/>
  <c r="P5" i="7"/>
  <c r="C15" i="1" l="1"/>
  <c r="C14" i="1" l="1"/>
  <c r="C13" i="1"/>
  <c r="C12" i="1"/>
  <c r="C11" i="1" l="1"/>
</calcChain>
</file>

<file path=xl/sharedStrings.xml><?xml version="1.0" encoding="utf-8"?>
<sst xmlns="http://schemas.openxmlformats.org/spreadsheetml/2006/main" count="1462" uniqueCount="98">
  <si>
    <t>Question</t>
  </si>
  <si>
    <t>Sheet</t>
  </si>
  <si>
    <t>Type</t>
  </si>
  <si>
    <t>Reading:</t>
  </si>
  <si>
    <t>Model:</t>
  </si>
  <si>
    <t>Problem Type:</t>
  </si>
  <si>
    <t>Given</t>
  </si>
  <si>
    <t>|</t>
  </si>
  <si>
    <t>Find</t>
  </si>
  <si>
    <t>=</t>
  </si>
  <si>
    <t>-</t>
  </si>
  <si>
    <t>Problem 1</t>
  </si>
  <si>
    <t>Problem 2</t>
  </si>
  <si>
    <t>Problem 3</t>
  </si>
  <si>
    <t>Problem 4</t>
  </si>
  <si>
    <t>?</t>
  </si>
  <si>
    <t>+</t>
  </si>
  <si>
    <t>(a)</t>
  </si>
  <si>
    <t>(b)</t>
  </si>
  <si>
    <t>/</t>
  </si>
  <si>
    <t>(</t>
  </si>
  <si>
    <t>)</t>
  </si>
  <si>
    <t>Common Shares</t>
  </si>
  <si>
    <t>x</t>
  </si>
  <si>
    <t>Problem 5</t>
  </si>
  <si>
    <t>Problem 6</t>
  </si>
  <si>
    <t>n/a</t>
  </si>
  <si>
    <t>Exam 6C:  CCIR Instructions</t>
  </si>
  <si>
    <t>(c)</t>
  </si>
  <si>
    <t>Investment Expenses</t>
  </si>
  <si>
    <t>(d)</t>
  </si>
  <si>
    <t>InvInc</t>
  </si>
  <si>
    <t>InvYld (Investment Yield)</t>
  </si>
  <si>
    <t>ROE</t>
  </si>
  <si>
    <t>ROA</t>
  </si>
  <si>
    <t>Net U/W Leverage Ratio</t>
  </si>
  <si>
    <t>BALANCE SHEET</t>
  </si>
  <si>
    <t>Cash</t>
  </si>
  <si>
    <t>Bonds and Debentures</t>
  </si>
  <si>
    <t>Real Estate</t>
  </si>
  <si>
    <t>Agents and Brokers Receivables</t>
  </si>
  <si>
    <t>Unearned Premiums Recoverable</t>
  </si>
  <si>
    <r>
      <rPr>
        <b/>
        <sz val="11"/>
        <color rgb="FFFF0000"/>
        <rFont val="Calibri"/>
        <family val="2"/>
        <scheme val="minor"/>
      </rPr>
      <t>Unpaid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Claims</t>
    </r>
    <r>
      <rPr>
        <sz val="11"/>
        <color theme="1"/>
        <rFont val="Calibri"/>
        <family val="2"/>
        <scheme val="minor"/>
      </rPr>
      <t xml:space="preserve"> and Adjustment Expenses Recoverable</t>
    </r>
  </si>
  <si>
    <t>Total Assets</t>
  </si>
  <si>
    <t>Gross Unpaid Claims and Adjustment Expenses</t>
  </si>
  <si>
    <t>Equity</t>
  </si>
  <si>
    <t>INCOME STATEMENT</t>
  </si>
  <si>
    <t>Net Premiums Written</t>
  </si>
  <si>
    <t>Decrease in Net Unearned Premiums</t>
  </si>
  <si>
    <r>
      <t xml:space="preserve">Net </t>
    </r>
    <r>
      <rPr>
        <b/>
        <sz val="11"/>
        <color rgb="FF00B050"/>
        <rFont val="Calibri"/>
        <family val="2"/>
        <scheme val="minor"/>
      </rPr>
      <t>Claims</t>
    </r>
    <r>
      <rPr>
        <sz val="11"/>
        <color theme="1"/>
        <rFont val="Calibri"/>
        <family val="2"/>
        <scheme val="minor"/>
      </rPr>
      <t xml:space="preserve"> and Adjustment Expenses</t>
    </r>
  </si>
  <si>
    <t>Total Acquisition Expenses</t>
  </si>
  <si>
    <t>General Expenses</t>
  </si>
  <si>
    <t>Investment Income</t>
  </si>
  <si>
    <t>Realized Gains</t>
  </si>
  <si>
    <t>Income Taxes – Total</t>
  </si>
  <si>
    <t>ALSO:</t>
  </si>
  <si>
    <r>
      <t xml:space="preserve">Net Leverage Ratio </t>
    </r>
    <r>
      <rPr>
        <i/>
        <sz val="11"/>
        <color theme="1"/>
        <rFont val="Calibri"/>
        <family val="2"/>
        <scheme val="minor"/>
      </rPr>
      <t>(at end of current year)</t>
    </r>
    <r>
      <rPr>
        <sz val="11"/>
        <color theme="1"/>
        <rFont val="Calibri"/>
        <family val="2"/>
        <scheme val="minor"/>
      </rPr>
      <t>:</t>
    </r>
  </si>
  <si>
    <t>InvYld</t>
  </si>
  <si>
    <t>NII</t>
  </si>
  <si>
    <t>/      (</t>
  </si>
  <si>
    <t>InvAss0</t>
  </si>
  <si>
    <t>InvAss1</t>
  </si>
  <si>
    <t>Realized Gains/Losses</t>
  </si>
  <si>
    <t>InvExps</t>
  </si>
  <si>
    <t>InvAss</t>
  </si>
  <si>
    <t>cash</t>
  </si>
  <si>
    <t>bonds &amp; debentures</t>
  </si>
  <si>
    <t>commons shares</t>
  </si>
  <si>
    <t>real estate</t>
  </si>
  <si>
    <r>
      <t>InvAss</t>
    </r>
    <r>
      <rPr>
        <vertAlign val="subscript"/>
        <sz val="11"/>
        <color theme="1"/>
        <rFont val="Calibri"/>
        <family val="2"/>
        <scheme val="minor"/>
      </rPr>
      <t>0</t>
    </r>
  </si>
  <si>
    <r>
      <t>InvAss</t>
    </r>
    <r>
      <rPr>
        <vertAlign val="subscript"/>
        <sz val="11"/>
        <color theme="1"/>
        <rFont val="Calibri"/>
        <family val="2"/>
        <scheme val="minor"/>
      </rPr>
      <t>1</t>
    </r>
  </si>
  <si>
    <t>NI.preTax</t>
  </si>
  <si>
    <t>Tot. Tax</t>
  </si>
  <si>
    <t>equity</t>
  </si>
  <si>
    <t>NI.pretax</t>
  </si>
  <si>
    <t>NEP</t>
  </si>
  <si>
    <t>net.CAE</t>
  </si>
  <si>
    <t>TotAcq</t>
  </si>
  <si>
    <t>GenExps</t>
  </si>
  <si>
    <t>NWP</t>
  </si>
  <si>
    <t>change(UEP)</t>
  </si>
  <si>
    <t>[</t>
  </si>
  <si>
    <t>current(UEP)</t>
  </si>
  <si>
    <t>prior(UEP)</t>
  </si>
  <si>
    <t>]</t>
  </si>
  <si>
    <t>( 2-yr average of assets)</t>
  </si>
  <si>
    <t>average  (</t>
  </si>
  <si>
    <t>,</t>
  </si>
  <si>
    <t>equtiy</t>
  </si>
  <si>
    <t>Current Year</t>
  </si>
  <si>
    <t>Prior Year</t>
  </si>
  <si>
    <r>
      <t xml:space="preserve">  &lt;== </t>
    </r>
    <r>
      <rPr>
        <i/>
        <sz val="11"/>
        <color rgb="FFFF0000"/>
        <rFont val="Calibri"/>
        <family val="2"/>
        <scheme val="minor"/>
      </rPr>
      <t>final answer to (a) - use judgment to assess financial health</t>
    </r>
  </si>
  <si>
    <r>
      <t xml:space="preserve">  &lt;== </t>
    </r>
    <r>
      <rPr>
        <i/>
        <sz val="11"/>
        <color rgb="FFFF0000"/>
        <rFont val="Calibri"/>
        <family val="2"/>
        <scheme val="minor"/>
      </rPr>
      <t xml:space="preserve">final answer to (b) - compare to acceptable minimum of </t>
    </r>
    <r>
      <rPr>
        <i/>
        <u/>
        <sz val="11"/>
        <color rgb="FFFF0000"/>
        <rFont val="Calibri"/>
        <family val="2"/>
        <scheme val="minor"/>
      </rPr>
      <t>5.4</t>
    </r>
    <r>
      <rPr>
        <i/>
        <sz val="11"/>
        <color rgb="FFFF0000"/>
        <rFont val="Calibri"/>
        <family val="2"/>
        <scheme val="minor"/>
      </rPr>
      <t>%</t>
    </r>
  </si>
  <si>
    <r>
      <t xml:space="preserve">  &lt;== </t>
    </r>
    <r>
      <rPr>
        <i/>
        <sz val="11"/>
        <color rgb="FFFF0000"/>
        <rFont val="Calibri"/>
        <family val="2"/>
        <scheme val="minor"/>
      </rPr>
      <t xml:space="preserve">final answer to (c) - compare to acceptable minimum of </t>
    </r>
    <r>
      <rPr>
        <i/>
        <u/>
        <sz val="11"/>
        <color rgb="FFFF0000"/>
        <rFont val="Calibri"/>
        <family val="2"/>
        <scheme val="minor"/>
      </rPr>
      <t>2.6</t>
    </r>
    <r>
      <rPr>
        <i/>
        <sz val="11"/>
        <color rgb="FFFF0000"/>
        <rFont val="Calibri"/>
        <family val="2"/>
        <scheme val="minor"/>
      </rPr>
      <t>%</t>
    </r>
  </si>
  <si>
    <r>
      <t xml:space="preserve">  &lt;== </t>
    </r>
    <r>
      <rPr>
        <i/>
        <sz val="11"/>
        <color rgb="FFFF0000"/>
        <rFont val="Calibri"/>
        <family val="2"/>
        <scheme val="minor"/>
      </rPr>
      <t xml:space="preserve">final answer to (d) - compare to acceptable MAXIMUM of </t>
    </r>
    <r>
      <rPr>
        <i/>
        <u/>
        <sz val="11"/>
        <color rgb="FFFF0000"/>
        <rFont val="Calibri"/>
        <family val="2"/>
        <scheme val="minor"/>
      </rPr>
      <t>300</t>
    </r>
    <r>
      <rPr>
        <i/>
        <sz val="11"/>
        <color rgb="FFFF0000"/>
        <rFont val="Calibri"/>
        <family val="2"/>
        <scheme val="minor"/>
      </rPr>
      <t>%</t>
    </r>
  </si>
  <si>
    <t>MSA.Ratios</t>
  </si>
  <si>
    <t>2017.Spring #13</t>
  </si>
  <si>
    <t>InvYld, ROE, ROA, Net U/W Leverage 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</si>
</sst>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i/>
      <u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6" borderId="0" applyNumberFormat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75">
    <xf numFmtId="0" fontId="0" fillId="0" borderId="0" xfId="0"/>
    <xf numFmtId="0" fontId="0" fillId="2" borderId="0" xfId="0" applyFont="1" applyFill="1"/>
    <xf numFmtId="0" fontId="0" fillId="2" borderId="0" xfId="0" applyFont="1" applyFill="1" applyBorder="1"/>
    <xf numFmtId="0" fontId="1" fillId="2" borderId="1" xfId="0" applyFont="1" applyFill="1" applyBorder="1" applyAlignment="1">
      <alignment horizontal="center"/>
    </xf>
    <xf numFmtId="0" fontId="0" fillId="2" borderId="0" xfId="0" applyFont="1" applyFill="1" applyAlignment="1">
      <alignment horizontal="center"/>
    </xf>
    <xf numFmtId="0" fontId="1" fillId="0" borderId="0" xfId="0" applyFont="1"/>
    <xf numFmtId="0" fontId="0" fillId="0" borderId="0" xfId="0" applyFont="1"/>
    <xf numFmtId="3" fontId="0" fillId="0" borderId="0" xfId="0" applyNumberFormat="1" applyFont="1"/>
    <xf numFmtId="3" fontId="0" fillId="0" borderId="0" xfId="0" applyNumberFormat="1" applyFont="1" applyAlignment="1">
      <alignment horizontal="center"/>
    </xf>
    <xf numFmtId="3" fontId="0" fillId="0" borderId="0" xfId="0" applyNumberFormat="1"/>
    <xf numFmtId="0" fontId="3" fillId="2" borderId="0" xfId="1" applyFill="1" applyAlignment="1">
      <alignment horizontal="center"/>
    </xf>
    <xf numFmtId="0" fontId="0" fillId="2" borderId="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0" fillId="2" borderId="0" xfId="0" applyFont="1" applyFill="1" applyAlignment="1">
      <alignment horizontal="left"/>
    </xf>
    <xf numFmtId="0" fontId="0" fillId="0" borderId="5" xfId="0" applyFont="1" applyBorder="1"/>
    <xf numFmtId="3" fontId="1" fillId="0" borderId="0" xfId="0" applyNumberFormat="1" applyFont="1"/>
    <xf numFmtId="0" fontId="11" fillId="0" borderId="0" xfId="0" applyFont="1"/>
    <xf numFmtId="0" fontId="0" fillId="0" borderId="0" xfId="0" applyFont="1" applyAlignment="1">
      <alignment horizontal="center"/>
    </xf>
    <xf numFmtId="3" fontId="0" fillId="0" borderId="5" xfId="0" applyNumberFormat="1" applyFont="1" applyBorder="1"/>
    <xf numFmtId="3" fontId="0" fillId="3" borderId="3" xfId="0" applyNumberFormat="1" applyFont="1" applyFill="1" applyBorder="1"/>
    <xf numFmtId="3" fontId="0" fillId="3" borderId="2" xfId="0" applyNumberFormat="1" applyFont="1" applyFill="1" applyBorder="1"/>
    <xf numFmtId="0" fontId="8" fillId="6" borderId="0" xfId="4" applyAlignment="1">
      <alignment horizontal="center"/>
    </xf>
    <xf numFmtId="3" fontId="0" fillId="0" borderId="6" xfId="0" applyNumberFormat="1" applyFont="1" applyBorder="1"/>
    <xf numFmtId="3" fontId="0" fillId="3" borderId="10" xfId="0" applyNumberFormat="1" applyFont="1" applyFill="1" applyBorder="1"/>
    <xf numFmtId="0" fontId="0" fillId="2" borderId="0" xfId="0" quotePrefix="1" applyFont="1" applyFill="1"/>
    <xf numFmtId="3" fontId="12" fillId="0" borderId="0" xfId="0" applyNumberFormat="1" applyFont="1" applyAlignment="1">
      <alignment horizontal="center"/>
    </xf>
    <xf numFmtId="0" fontId="0" fillId="0" borderId="0" xfId="0" quotePrefix="1" applyFont="1" applyAlignment="1">
      <alignment horizontal="center"/>
    </xf>
    <xf numFmtId="0" fontId="2" fillId="2" borderId="0" xfId="0" applyFont="1" applyFill="1" applyAlignment="1">
      <alignment horizontal="center"/>
    </xf>
    <xf numFmtId="3" fontId="0" fillId="0" borderId="0" xfId="0" applyNumberFormat="1" applyAlignment="1">
      <alignment horizontal="center"/>
    </xf>
    <xf numFmtId="3" fontId="1" fillId="0" borderId="0" xfId="0" applyNumberFormat="1" applyFont="1" applyFill="1" applyBorder="1"/>
    <xf numFmtId="3" fontId="0" fillId="0" borderId="0" xfId="0" applyNumberFormat="1" applyFont="1" applyFill="1" applyBorder="1"/>
    <xf numFmtId="3" fontId="0" fillId="0" borderId="6" xfId="0" applyNumberFormat="1" applyFont="1" applyFill="1" applyBorder="1" applyAlignment="1">
      <alignment horizontal="right"/>
    </xf>
    <xf numFmtId="0" fontId="0" fillId="0" borderId="8" xfId="0" applyBorder="1"/>
    <xf numFmtId="3" fontId="0" fillId="0" borderId="9" xfId="0" applyNumberFormat="1" applyFont="1" applyFill="1" applyBorder="1"/>
    <xf numFmtId="3" fontId="0" fillId="0" borderId="10" xfId="0" applyNumberFormat="1" applyFont="1" applyFill="1" applyBorder="1"/>
    <xf numFmtId="3" fontId="0" fillId="3" borderId="9" xfId="0" applyNumberFormat="1" applyFont="1" applyFill="1" applyBorder="1"/>
    <xf numFmtId="3" fontId="0" fillId="0" borderId="11" xfId="0" applyNumberFormat="1" applyFont="1" applyFill="1" applyBorder="1"/>
    <xf numFmtId="3" fontId="0" fillId="0" borderId="3" xfId="0" applyNumberFormat="1" applyFont="1" applyFill="1" applyBorder="1"/>
    <xf numFmtId="3" fontId="0" fillId="3" borderId="0" xfId="0" applyNumberFormat="1" applyFont="1" applyFill="1" applyBorder="1"/>
    <xf numFmtId="3" fontId="0" fillId="0" borderId="12" xfId="0" applyNumberFormat="1" applyFont="1" applyFill="1" applyBorder="1"/>
    <xf numFmtId="3" fontId="0" fillId="0" borderId="1" xfId="0" applyNumberFormat="1" applyFont="1" applyFill="1" applyBorder="1"/>
    <xf numFmtId="3" fontId="0" fillId="0" borderId="2" xfId="0" applyNumberFormat="1" applyFont="1" applyFill="1" applyBorder="1"/>
    <xf numFmtId="3" fontId="0" fillId="3" borderId="1" xfId="0" applyNumberFormat="1" applyFont="1" applyFill="1" applyBorder="1"/>
    <xf numFmtId="3" fontId="7" fillId="5" borderId="1" xfId="3" applyNumberFormat="1" applyBorder="1" applyAlignment="1">
      <alignment horizontal="center"/>
    </xf>
    <xf numFmtId="3" fontId="7" fillId="5" borderId="2" xfId="3" applyNumberFormat="1" applyBorder="1" applyAlignment="1">
      <alignment horizontal="center"/>
    </xf>
    <xf numFmtId="3" fontId="0" fillId="0" borderId="8" xfId="0" applyNumberFormat="1" applyFont="1" applyFill="1" applyBorder="1"/>
    <xf numFmtId="0" fontId="0" fillId="0" borderId="4" xfId="0" applyFont="1" applyBorder="1"/>
    <xf numFmtId="9" fontId="0" fillId="3" borderId="5" xfId="5" applyFont="1" applyFill="1" applyBorder="1"/>
    <xf numFmtId="3" fontId="0" fillId="0" borderId="6" xfId="0" applyNumberFormat="1" applyFont="1" applyBorder="1" applyAlignment="1">
      <alignment horizontal="center"/>
    </xf>
    <xf numFmtId="3" fontId="6" fillId="4" borderId="4" xfId="2" applyNumberFormat="1" applyBorder="1"/>
    <xf numFmtId="3" fontId="6" fillId="4" borderId="5" xfId="2" applyNumberFormat="1" applyBorder="1" applyAlignment="1">
      <alignment horizontal="center"/>
    </xf>
    <xf numFmtId="3" fontId="6" fillId="4" borderId="5" xfId="2" quotePrefix="1" applyNumberFormat="1" applyBorder="1" applyAlignment="1">
      <alignment horizontal="center"/>
    </xf>
    <xf numFmtId="3" fontId="6" fillId="4" borderId="6" xfId="2" applyNumberFormat="1" applyBorder="1"/>
    <xf numFmtId="3" fontId="0" fillId="0" borderId="0" xfId="0" applyNumberFormat="1" applyFont="1" applyFill="1" applyBorder="1" applyAlignment="1">
      <alignment horizontal="center"/>
    </xf>
    <xf numFmtId="3" fontId="0" fillId="0" borderId="0" xfId="0" quotePrefix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0" fontId="6" fillId="4" borderId="7" xfId="2" applyNumberFormat="1" applyBorder="1" applyAlignment="1">
      <alignment horizontal="center"/>
    </xf>
    <xf numFmtId="3" fontId="9" fillId="0" borderId="0" xfId="0" applyNumberFormat="1" applyFont="1" applyFill="1" applyBorder="1"/>
    <xf numFmtId="3" fontId="13" fillId="3" borderId="4" xfId="4" applyNumberFormat="1" applyFont="1" applyFill="1" applyBorder="1" applyAlignment="1">
      <alignment horizontal="center"/>
    </xf>
    <xf numFmtId="3" fontId="13" fillId="3" borderId="5" xfId="4" applyNumberFormat="1" applyFont="1" applyFill="1" applyBorder="1" applyAlignment="1">
      <alignment horizontal="center"/>
    </xf>
    <xf numFmtId="3" fontId="13" fillId="3" borderId="5" xfId="4" applyNumberFormat="1" applyFont="1" applyFill="1" applyBorder="1"/>
    <xf numFmtId="3" fontId="13" fillId="3" borderId="6" xfId="4" applyNumberFormat="1" applyFont="1" applyFill="1" applyBorder="1"/>
    <xf numFmtId="3" fontId="12" fillId="0" borderId="0" xfId="0" applyNumberFormat="1" applyFont="1" applyFill="1" applyBorder="1" applyAlignment="1">
      <alignment horizontal="center"/>
    </xf>
    <xf numFmtId="0" fontId="6" fillId="4" borderId="4" xfId="2" applyBorder="1"/>
    <xf numFmtId="0" fontId="6" fillId="4" borderId="5" xfId="2" applyBorder="1" applyAlignment="1">
      <alignment horizontal="center"/>
    </xf>
    <xf numFmtId="0" fontId="6" fillId="4" borderId="5" xfId="2" quotePrefix="1" applyBorder="1" applyAlignment="1">
      <alignment horizontal="center"/>
    </xf>
    <xf numFmtId="0" fontId="6" fillId="4" borderId="5" xfId="2" applyBorder="1"/>
    <xf numFmtId="0" fontId="13" fillId="3" borderId="4" xfId="4" applyFont="1" applyFill="1" applyBorder="1" applyAlignment="1">
      <alignment horizontal="center"/>
    </xf>
    <xf numFmtId="0" fontId="13" fillId="3" borderId="5" xfId="4" applyFont="1" applyFill="1" applyBorder="1" applyAlignment="1">
      <alignment horizontal="center"/>
    </xf>
    <xf numFmtId="0" fontId="13" fillId="3" borderId="6" xfId="4" applyFont="1" applyFill="1" applyBorder="1" applyAlignment="1">
      <alignment horizontal="center"/>
    </xf>
    <xf numFmtId="0" fontId="6" fillId="4" borderId="5" xfId="2" applyBorder="1" applyAlignment="1">
      <alignment horizontal="left"/>
    </xf>
    <xf numFmtId="3" fontId="6" fillId="4" borderId="5" xfId="2" applyNumberFormat="1" applyBorder="1"/>
    <xf numFmtId="9" fontId="6" fillId="4" borderId="7" xfId="2" applyNumberFormat="1" applyBorder="1" applyAlignment="1">
      <alignment horizontal="center"/>
    </xf>
    <xf numFmtId="0" fontId="6" fillId="4" borderId="7" xfId="2" applyBorder="1" applyAlignment="1">
      <alignment horizontal="center"/>
    </xf>
    <xf numFmtId="3" fontId="0" fillId="0" borderId="4" xfId="0" applyNumberFormat="1" applyFont="1" applyFill="1" applyBorder="1" applyAlignment="1">
      <alignment horizontal="right"/>
    </xf>
  </cellXfs>
  <cellStyles count="7">
    <cellStyle name="Bad" xfId="3" builtinId="27"/>
    <cellStyle name="Good" xfId="2" builtinId="26"/>
    <cellStyle name="Hyperlink" xfId="1" builtinId="8"/>
    <cellStyle name="Neutral" xfId="4" builtinId="28"/>
    <cellStyle name="Normal" xfId="0" builtinId="0"/>
    <cellStyle name="Normal 5 4 5 2" xfId="6"/>
    <cellStyle name="Percent" xfId="5" builtinId="5"/>
  </cellStyles>
  <dxfs count="2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2</xdr:col>
      <xdr:colOff>914189</xdr:colOff>
      <xdr:row>4</xdr:row>
      <xdr:rowOff>70486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750"/>
          <a:ext cx="3334597" cy="8007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7"/>
  </sheetPr>
  <dimension ref="A5:D126"/>
  <sheetViews>
    <sheetView tabSelected="1" zoomScale="90" zoomScaleNormal="90" workbookViewId="0">
      <selection activeCell="A10" sqref="A10"/>
    </sheetView>
  </sheetViews>
  <sheetFormatPr defaultRowHeight="15" x14ac:dyDescent="0.25"/>
  <cols>
    <col min="1" max="1" width="13.5703125" style="1" customWidth="1"/>
    <col min="2" max="2" width="22.7109375" style="13" customWidth="1"/>
    <col min="3" max="3" width="58.28515625" style="2" bestFit="1" customWidth="1"/>
    <col min="4" max="16384" width="9.140625" style="1"/>
  </cols>
  <sheetData>
    <row r="5" spans="1:4" x14ac:dyDescent="0.25">
      <c r="A5" s="27" t="s">
        <v>27</v>
      </c>
      <c r="B5" s="27"/>
      <c r="C5" s="27"/>
    </row>
    <row r="6" spans="1:4" ht="21" customHeight="1" x14ac:dyDescent="0.25">
      <c r="A6" s="27"/>
      <c r="B6" s="27"/>
      <c r="C6" s="27"/>
    </row>
    <row r="8" spans="1:4" x14ac:dyDescent="0.25">
      <c r="A8" s="2"/>
      <c r="B8" s="11"/>
    </row>
    <row r="9" spans="1:4" x14ac:dyDescent="0.25">
      <c r="A9" s="3" t="s">
        <v>0</v>
      </c>
      <c r="B9" s="12" t="s">
        <v>1</v>
      </c>
      <c r="C9" s="12" t="s">
        <v>2</v>
      </c>
    </row>
    <row r="10" spans="1:4" x14ac:dyDescent="0.25">
      <c r="A10" s="10">
        <v>1</v>
      </c>
      <c r="B10" s="11" t="s">
        <v>11</v>
      </c>
      <c r="C10" s="2" t="str">
        <f>'Problem 1'!C3</f>
        <v>InvYld, ROE, ROA, Net U/W Leverage Ratio</v>
      </c>
      <c r="D10" s="24"/>
    </row>
    <row r="11" spans="1:4" x14ac:dyDescent="0.25">
      <c r="A11" s="10">
        <v>2</v>
      </c>
      <c r="B11" s="11" t="s">
        <v>12</v>
      </c>
      <c r="C11" s="2" t="str">
        <f>'Problem 2'!C3</f>
        <v>InvYld, ROE, ROA, Net U/W Leverage Ratio</v>
      </c>
    </row>
    <row r="12" spans="1:4" x14ac:dyDescent="0.25">
      <c r="A12" s="10">
        <v>3</v>
      </c>
      <c r="B12" s="11" t="s">
        <v>13</v>
      </c>
      <c r="C12" s="2" t="str">
        <f>'Problem 3'!C3</f>
        <v>InvYld, ROE, ROA, Net U/W Leverage Ratio</v>
      </c>
    </row>
    <row r="13" spans="1:4" x14ac:dyDescent="0.25">
      <c r="A13" s="10">
        <v>4</v>
      </c>
      <c r="B13" s="11" t="s">
        <v>14</v>
      </c>
      <c r="C13" s="2" t="str">
        <f>'Problem 4'!C3</f>
        <v>InvYld, ROE, ROA, Net U/W Leverage Ratio</v>
      </c>
    </row>
    <row r="14" spans="1:4" x14ac:dyDescent="0.25">
      <c r="A14" s="10">
        <v>5</v>
      </c>
      <c r="B14" s="11" t="s">
        <v>24</v>
      </c>
      <c r="C14" s="2" t="str">
        <f>'Problem 5'!C3</f>
        <v>InvYld, ROE, ROA, Net U/W Leverage Ratio</v>
      </c>
    </row>
    <row r="15" spans="1:4" x14ac:dyDescent="0.25">
      <c r="A15" s="10">
        <v>6</v>
      </c>
      <c r="B15" s="11" t="s">
        <v>25</v>
      </c>
      <c r="C15" s="2" t="str">
        <f>'Problem 6'!C3</f>
        <v>InvYld, ROE, ROA, Net U/W Leverage Ratio</v>
      </c>
    </row>
    <row r="16" spans="1:4" x14ac:dyDescent="0.25">
      <c r="A16" s="4"/>
      <c r="B16" s="11"/>
    </row>
    <row r="17" spans="1:2" x14ac:dyDescent="0.25">
      <c r="A17" s="4"/>
      <c r="B17" s="11"/>
    </row>
    <row r="18" spans="1:2" x14ac:dyDescent="0.25">
      <c r="A18" s="4"/>
      <c r="B18" s="11"/>
    </row>
    <row r="19" spans="1:2" x14ac:dyDescent="0.25">
      <c r="A19" s="4"/>
      <c r="B19" s="11"/>
    </row>
    <row r="20" spans="1:2" x14ac:dyDescent="0.25">
      <c r="A20" s="4"/>
      <c r="B20" s="11"/>
    </row>
    <row r="21" spans="1:2" x14ac:dyDescent="0.25">
      <c r="A21" s="4"/>
      <c r="B21" s="11"/>
    </row>
    <row r="22" spans="1:2" x14ac:dyDescent="0.25">
      <c r="A22" s="4"/>
      <c r="B22" s="11"/>
    </row>
    <row r="23" spans="1:2" x14ac:dyDescent="0.25">
      <c r="A23" s="4"/>
      <c r="B23" s="11"/>
    </row>
    <row r="24" spans="1:2" x14ac:dyDescent="0.25">
      <c r="A24" s="4"/>
      <c r="B24" s="11"/>
    </row>
    <row r="25" spans="1:2" x14ac:dyDescent="0.25">
      <c r="A25" s="4"/>
      <c r="B25" s="11"/>
    </row>
    <row r="26" spans="1:2" x14ac:dyDescent="0.25">
      <c r="A26" s="4"/>
      <c r="B26" s="11"/>
    </row>
    <row r="27" spans="1:2" x14ac:dyDescent="0.25">
      <c r="A27" s="4"/>
      <c r="B27" s="11"/>
    </row>
    <row r="28" spans="1:2" x14ac:dyDescent="0.25">
      <c r="A28" s="4"/>
      <c r="B28" s="11"/>
    </row>
    <row r="29" spans="1:2" x14ac:dyDescent="0.25">
      <c r="A29" s="4"/>
      <c r="B29" s="11"/>
    </row>
    <row r="30" spans="1:2" x14ac:dyDescent="0.25">
      <c r="A30" s="4"/>
      <c r="B30" s="11"/>
    </row>
    <row r="31" spans="1:2" x14ac:dyDescent="0.25">
      <c r="A31" s="4"/>
      <c r="B31" s="11"/>
    </row>
    <row r="32" spans="1:2" x14ac:dyDescent="0.25">
      <c r="A32" s="4"/>
      <c r="B32" s="11"/>
    </row>
    <row r="33" spans="1:2" x14ac:dyDescent="0.25">
      <c r="A33" s="4"/>
      <c r="B33" s="11"/>
    </row>
    <row r="34" spans="1:2" x14ac:dyDescent="0.25">
      <c r="A34" s="4"/>
      <c r="B34" s="11"/>
    </row>
    <row r="35" spans="1:2" x14ac:dyDescent="0.25">
      <c r="A35" s="4"/>
      <c r="B35" s="11"/>
    </row>
    <row r="36" spans="1:2" x14ac:dyDescent="0.25">
      <c r="A36" s="4"/>
      <c r="B36" s="11"/>
    </row>
    <row r="37" spans="1:2" x14ac:dyDescent="0.25">
      <c r="A37" s="4"/>
      <c r="B37" s="11"/>
    </row>
    <row r="38" spans="1:2" x14ac:dyDescent="0.25">
      <c r="A38" s="4"/>
      <c r="B38" s="11"/>
    </row>
    <row r="39" spans="1:2" x14ac:dyDescent="0.25">
      <c r="A39" s="4"/>
      <c r="B39" s="11"/>
    </row>
    <row r="40" spans="1:2" x14ac:dyDescent="0.25">
      <c r="A40" s="4"/>
      <c r="B40" s="11"/>
    </row>
    <row r="41" spans="1:2" x14ac:dyDescent="0.25">
      <c r="A41" s="4"/>
      <c r="B41" s="11"/>
    </row>
    <row r="42" spans="1:2" x14ac:dyDescent="0.25">
      <c r="A42" s="4"/>
      <c r="B42" s="11"/>
    </row>
    <row r="43" spans="1:2" x14ac:dyDescent="0.25">
      <c r="A43" s="4"/>
      <c r="B43" s="11"/>
    </row>
    <row r="44" spans="1:2" x14ac:dyDescent="0.25">
      <c r="A44" s="4"/>
      <c r="B44" s="11"/>
    </row>
    <row r="45" spans="1:2" x14ac:dyDescent="0.25">
      <c r="A45" s="4"/>
      <c r="B45" s="11"/>
    </row>
    <row r="46" spans="1:2" x14ac:dyDescent="0.25">
      <c r="A46" s="4"/>
      <c r="B46" s="11"/>
    </row>
    <row r="47" spans="1:2" x14ac:dyDescent="0.25">
      <c r="A47" s="4"/>
      <c r="B47" s="11"/>
    </row>
    <row r="48" spans="1:2" x14ac:dyDescent="0.25">
      <c r="A48" s="4"/>
      <c r="B48" s="11"/>
    </row>
    <row r="49" spans="1:2" x14ac:dyDescent="0.25">
      <c r="A49" s="4"/>
      <c r="B49" s="11"/>
    </row>
    <row r="50" spans="1:2" x14ac:dyDescent="0.25">
      <c r="A50" s="4"/>
      <c r="B50" s="11"/>
    </row>
    <row r="51" spans="1:2" x14ac:dyDescent="0.25">
      <c r="A51" s="4"/>
      <c r="B51" s="11"/>
    </row>
    <row r="52" spans="1:2" x14ac:dyDescent="0.25">
      <c r="A52" s="4"/>
      <c r="B52" s="11"/>
    </row>
    <row r="53" spans="1:2" x14ac:dyDescent="0.25">
      <c r="A53" s="4"/>
      <c r="B53" s="11"/>
    </row>
    <row r="54" spans="1:2" x14ac:dyDescent="0.25">
      <c r="A54" s="4"/>
      <c r="B54" s="11"/>
    </row>
    <row r="55" spans="1:2" x14ac:dyDescent="0.25">
      <c r="A55" s="4"/>
      <c r="B55" s="11"/>
    </row>
    <row r="56" spans="1:2" x14ac:dyDescent="0.25">
      <c r="A56" s="4"/>
      <c r="B56" s="11"/>
    </row>
    <row r="57" spans="1:2" x14ac:dyDescent="0.25">
      <c r="A57" s="4"/>
      <c r="B57" s="11"/>
    </row>
    <row r="58" spans="1:2" x14ac:dyDescent="0.25">
      <c r="A58" s="4"/>
      <c r="B58" s="11"/>
    </row>
    <row r="59" spans="1:2" x14ac:dyDescent="0.25">
      <c r="A59" s="4"/>
      <c r="B59" s="11"/>
    </row>
    <row r="60" spans="1:2" x14ac:dyDescent="0.25">
      <c r="A60" s="4"/>
      <c r="B60" s="11"/>
    </row>
    <row r="61" spans="1:2" x14ac:dyDescent="0.25">
      <c r="A61" s="4"/>
      <c r="B61" s="11"/>
    </row>
    <row r="62" spans="1:2" x14ac:dyDescent="0.25">
      <c r="A62" s="4"/>
      <c r="B62" s="11"/>
    </row>
    <row r="63" spans="1:2" x14ac:dyDescent="0.25">
      <c r="A63" s="4"/>
      <c r="B63" s="11"/>
    </row>
    <row r="64" spans="1:2" x14ac:dyDescent="0.25">
      <c r="A64" s="4"/>
      <c r="B64" s="11"/>
    </row>
    <row r="65" spans="1:2" x14ac:dyDescent="0.25">
      <c r="A65" s="4"/>
      <c r="B65" s="11"/>
    </row>
    <row r="66" spans="1:2" x14ac:dyDescent="0.25">
      <c r="A66" s="4"/>
      <c r="B66" s="11"/>
    </row>
    <row r="67" spans="1:2" x14ac:dyDescent="0.25">
      <c r="A67" s="4"/>
      <c r="B67" s="11"/>
    </row>
    <row r="68" spans="1:2" x14ac:dyDescent="0.25">
      <c r="A68" s="4"/>
      <c r="B68" s="11"/>
    </row>
    <row r="69" spans="1:2" x14ac:dyDescent="0.25">
      <c r="A69" s="4"/>
      <c r="B69" s="11"/>
    </row>
    <row r="70" spans="1:2" x14ac:dyDescent="0.25">
      <c r="A70" s="4"/>
      <c r="B70" s="11"/>
    </row>
    <row r="71" spans="1:2" x14ac:dyDescent="0.25">
      <c r="A71" s="4"/>
      <c r="B71" s="11"/>
    </row>
    <row r="72" spans="1:2" x14ac:dyDescent="0.25">
      <c r="A72" s="4"/>
      <c r="B72" s="11"/>
    </row>
    <row r="73" spans="1:2" x14ac:dyDescent="0.25">
      <c r="A73" s="4"/>
      <c r="B73" s="11"/>
    </row>
    <row r="74" spans="1:2" x14ac:dyDescent="0.25">
      <c r="A74" s="4"/>
      <c r="B74" s="11"/>
    </row>
    <row r="75" spans="1:2" x14ac:dyDescent="0.25">
      <c r="A75" s="4"/>
      <c r="B75" s="11"/>
    </row>
    <row r="76" spans="1:2" x14ac:dyDescent="0.25">
      <c r="A76" s="4"/>
      <c r="B76" s="11"/>
    </row>
    <row r="77" spans="1:2" x14ac:dyDescent="0.25">
      <c r="A77" s="4"/>
      <c r="B77" s="11"/>
    </row>
    <row r="78" spans="1:2" x14ac:dyDescent="0.25">
      <c r="A78" s="4"/>
      <c r="B78" s="11"/>
    </row>
    <row r="79" spans="1:2" x14ac:dyDescent="0.25">
      <c r="A79" s="4"/>
      <c r="B79" s="11"/>
    </row>
    <row r="80" spans="1:2" x14ac:dyDescent="0.25">
      <c r="A80" s="4"/>
      <c r="B80" s="11"/>
    </row>
    <row r="81" spans="1:2" x14ac:dyDescent="0.25">
      <c r="A81" s="4"/>
      <c r="B81" s="11"/>
    </row>
    <row r="82" spans="1:2" x14ac:dyDescent="0.25">
      <c r="A82" s="4"/>
      <c r="B82" s="11"/>
    </row>
    <row r="84" spans="1:2" x14ac:dyDescent="0.25">
      <c r="A84" s="4"/>
    </row>
    <row r="85" spans="1:2" x14ac:dyDescent="0.25">
      <c r="A85" s="4"/>
    </row>
    <row r="86" spans="1:2" x14ac:dyDescent="0.25">
      <c r="A86" s="4"/>
    </row>
    <row r="87" spans="1:2" x14ac:dyDescent="0.25">
      <c r="A87" s="4"/>
    </row>
    <row r="88" spans="1:2" x14ac:dyDescent="0.25">
      <c r="A88" s="4"/>
    </row>
    <row r="89" spans="1:2" x14ac:dyDescent="0.25">
      <c r="A89" s="4"/>
    </row>
    <row r="90" spans="1:2" x14ac:dyDescent="0.25">
      <c r="A90" s="4"/>
    </row>
    <row r="91" spans="1:2" x14ac:dyDescent="0.25">
      <c r="A91" s="4"/>
    </row>
    <row r="92" spans="1:2" x14ac:dyDescent="0.25">
      <c r="A92" s="4"/>
    </row>
    <row r="93" spans="1:2" x14ac:dyDescent="0.25">
      <c r="A93" s="4"/>
    </row>
    <row r="94" spans="1:2" x14ac:dyDescent="0.25">
      <c r="A94" s="4"/>
    </row>
    <row r="95" spans="1:2" x14ac:dyDescent="0.25">
      <c r="A95" s="4"/>
    </row>
    <row r="96" spans="1:2" x14ac:dyDescent="0.25">
      <c r="A96" s="4"/>
    </row>
    <row r="97" spans="1:1" x14ac:dyDescent="0.25">
      <c r="A97" s="4"/>
    </row>
    <row r="98" spans="1:1" x14ac:dyDescent="0.25">
      <c r="A98" s="4"/>
    </row>
    <row r="99" spans="1:1" x14ac:dyDescent="0.25">
      <c r="A99" s="4"/>
    </row>
    <row r="100" spans="1:1" x14ac:dyDescent="0.25">
      <c r="A100" s="4"/>
    </row>
    <row r="101" spans="1:1" x14ac:dyDescent="0.25">
      <c r="A101" s="4"/>
    </row>
    <row r="102" spans="1:1" x14ac:dyDescent="0.25">
      <c r="A102" s="4"/>
    </row>
    <row r="103" spans="1:1" x14ac:dyDescent="0.25">
      <c r="A103" s="4"/>
    </row>
    <row r="104" spans="1:1" x14ac:dyDescent="0.25">
      <c r="A104" s="4"/>
    </row>
    <row r="105" spans="1:1" x14ac:dyDescent="0.25">
      <c r="A105" s="4"/>
    </row>
    <row r="106" spans="1:1" x14ac:dyDescent="0.25">
      <c r="A106" s="4"/>
    </row>
    <row r="107" spans="1:1" x14ac:dyDescent="0.25">
      <c r="A107" s="4"/>
    </row>
    <row r="108" spans="1:1" x14ac:dyDescent="0.25">
      <c r="A108" s="4"/>
    </row>
    <row r="109" spans="1:1" x14ac:dyDescent="0.25">
      <c r="A109" s="4"/>
    </row>
    <row r="110" spans="1:1" x14ac:dyDescent="0.25">
      <c r="A110" s="4"/>
    </row>
    <row r="111" spans="1:1" x14ac:dyDescent="0.25">
      <c r="A111" s="4"/>
    </row>
    <row r="112" spans="1:1" x14ac:dyDescent="0.25">
      <c r="A112" s="4"/>
    </row>
    <row r="113" spans="1:1" x14ac:dyDescent="0.25">
      <c r="A113" s="4"/>
    </row>
    <row r="114" spans="1:1" x14ac:dyDescent="0.25">
      <c r="A114" s="4"/>
    </row>
    <row r="115" spans="1:1" x14ac:dyDescent="0.25">
      <c r="A115" s="4"/>
    </row>
    <row r="116" spans="1:1" x14ac:dyDescent="0.25">
      <c r="A116" s="4"/>
    </row>
    <row r="117" spans="1:1" x14ac:dyDescent="0.25">
      <c r="A117" s="4"/>
    </row>
    <row r="118" spans="1:1" x14ac:dyDescent="0.25">
      <c r="A118" s="4"/>
    </row>
    <row r="119" spans="1:1" x14ac:dyDescent="0.25">
      <c r="A119" s="4"/>
    </row>
    <row r="120" spans="1:1" x14ac:dyDescent="0.25">
      <c r="A120" s="4"/>
    </row>
    <row r="121" spans="1:1" x14ac:dyDescent="0.25">
      <c r="A121" s="4"/>
    </row>
    <row r="122" spans="1:1" x14ac:dyDescent="0.25">
      <c r="A122" s="4"/>
    </row>
    <row r="123" spans="1:1" x14ac:dyDescent="0.25">
      <c r="A123" s="4"/>
    </row>
    <row r="124" spans="1:1" x14ac:dyDescent="0.25">
      <c r="A124" s="4"/>
    </row>
    <row r="125" spans="1:1" x14ac:dyDescent="0.25">
      <c r="A125" s="4"/>
    </row>
    <row r="126" spans="1:1" x14ac:dyDescent="0.25">
      <c r="A126" s="4"/>
    </row>
  </sheetData>
  <mergeCells count="1">
    <mergeCell ref="A5:C6"/>
  </mergeCells>
  <hyperlinks>
    <hyperlink ref="A10" location="'Problem 1'!A1" display="'Problem 1'!A1"/>
    <hyperlink ref="A11" location="'Problem 2'!A1" display="'Problem 2'!A1"/>
    <hyperlink ref="A12" location="'Problem 3'!A1" display="'Problem 3'!A1"/>
    <hyperlink ref="A13" location="'Problem 4'!A1" display="'Problem 4'!A1"/>
    <hyperlink ref="A14" location="'Problem 5'!A1" display="'Problem 5'!A1"/>
    <hyperlink ref="A15" location="'Problem 6'!A1" display="'Problem 6'!A1"/>
    <hyperlink ref="A15" location="'Problem 6'!A1" display="'Problem 6'!A1"/>
  </hyperlinks>
  <pageMargins left="0.7" right="0.7" top="0.75" bottom="0.75" header="0.3" footer="0.3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1"/>
  </sheetPr>
  <dimension ref="A1:AA60"/>
  <sheetViews>
    <sheetView zoomScale="90" zoomScaleNormal="90" workbookViewId="0"/>
  </sheetViews>
  <sheetFormatPr defaultColWidth="9.140625" defaultRowHeight="15" x14ac:dyDescent="0.25"/>
  <cols>
    <col min="1" max="1" width="14" style="6" bestFit="1" customWidth="1"/>
    <col min="2" max="2" width="4.7109375" style="6" customWidth="1"/>
    <col min="3" max="8" width="9.140625" style="6" customWidth="1"/>
    <col min="9" max="10" width="12.7109375" style="6" customWidth="1"/>
    <col min="11" max="11" width="9.140625" style="6" customWidth="1"/>
    <col min="12" max="12" width="9.140625" style="6"/>
    <col min="13" max="14" width="9.140625" style="6" customWidth="1"/>
    <col min="15" max="22" width="9.140625" style="6"/>
    <col min="23" max="25" width="9.140625" style="6" customWidth="1"/>
    <col min="26" max="16384" width="9.140625" style="6"/>
  </cols>
  <sheetData>
    <row r="1" spans="1:27" ht="15" customHeight="1" x14ac:dyDescent="0.25">
      <c r="A1" s="5" t="s">
        <v>3</v>
      </c>
      <c r="C1" t="s">
        <v>95</v>
      </c>
      <c r="D1" s="16"/>
      <c r="E1" s="16"/>
      <c r="L1" s="17" t="s">
        <v>7</v>
      </c>
      <c r="Z1" s="17"/>
    </row>
    <row r="2" spans="1:27" ht="15" customHeight="1" x14ac:dyDescent="0.25">
      <c r="A2" s="5" t="s">
        <v>4</v>
      </c>
      <c r="C2" s="6" t="s">
        <v>96</v>
      </c>
      <c r="L2" s="17" t="s">
        <v>7</v>
      </c>
      <c r="Z2" s="17"/>
    </row>
    <row r="3" spans="1:27" ht="15" customHeight="1" x14ac:dyDescent="0.25">
      <c r="A3" s="5" t="s">
        <v>5</v>
      </c>
      <c r="C3" s="6" t="s">
        <v>97</v>
      </c>
      <c r="L3" s="17" t="s">
        <v>7</v>
      </c>
      <c r="M3" s="73" t="s">
        <v>17</v>
      </c>
      <c r="N3" s="49" t="s">
        <v>57</v>
      </c>
      <c r="O3" s="50" t="s">
        <v>9</v>
      </c>
      <c r="P3" s="50">
        <v>2</v>
      </c>
      <c r="Q3" s="50" t="s">
        <v>23</v>
      </c>
      <c r="R3" s="50" t="s">
        <v>58</v>
      </c>
      <c r="S3" s="51" t="s">
        <v>59</v>
      </c>
      <c r="T3" s="50" t="s">
        <v>60</v>
      </c>
      <c r="U3" s="50" t="s">
        <v>16</v>
      </c>
      <c r="V3" s="50" t="s">
        <v>61</v>
      </c>
      <c r="W3" s="50" t="s">
        <v>10</v>
      </c>
      <c r="X3" s="50" t="s">
        <v>58</v>
      </c>
      <c r="Y3" s="52" t="s">
        <v>21</v>
      </c>
      <c r="Z3" s="17"/>
    </row>
    <row r="4" spans="1:27" ht="1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8" t="s">
        <v>7</v>
      </c>
      <c r="N4" s="29"/>
      <c r="O4" s="53" t="s">
        <v>9</v>
      </c>
      <c r="P4" s="53">
        <v>2</v>
      </c>
      <c r="Q4" s="53" t="s">
        <v>23</v>
      </c>
      <c r="R4" s="53">
        <f>Q9</f>
        <v>9000</v>
      </c>
      <c r="S4" s="54" t="s">
        <v>59</v>
      </c>
      <c r="T4" s="53">
        <f>Y12</f>
        <v>96800</v>
      </c>
      <c r="U4" s="53" t="s">
        <v>16</v>
      </c>
      <c r="V4" s="53">
        <f>Y13</f>
        <v>78600</v>
      </c>
      <c r="W4" s="53" t="s">
        <v>10</v>
      </c>
      <c r="X4" s="53">
        <f>Q9</f>
        <v>9000</v>
      </c>
      <c r="Y4" s="30" t="s">
        <v>21</v>
      </c>
      <c r="Z4" s="8"/>
      <c r="AA4" s="9"/>
    </row>
    <row r="5" spans="1:27" ht="15" customHeight="1" x14ac:dyDescent="0.25">
      <c r="A5" s="15" t="s">
        <v>8</v>
      </c>
      <c r="B5" s="17" t="s">
        <v>17</v>
      </c>
      <c r="C5" s="7" t="s">
        <v>32</v>
      </c>
      <c r="D5" s="7"/>
      <c r="E5" s="7"/>
      <c r="F5" s="7"/>
      <c r="G5" s="7"/>
      <c r="H5" s="7"/>
      <c r="I5" s="7"/>
      <c r="J5" s="7"/>
      <c r="K5" s="7"/>
      <c r="L5" s="8" t="s">
        <v>7</v>
      </c>
      <c r="N5" s="55" t="s">
        <v>57</v>
      </c>
      <c r="O5" s="55" t="s">
        <v>9</v>
      </c>
      <c r="P5" s="56">
        <f>2*R4/(T4+V4-X4)</f>
        <v>0.10817307692307693</v>
      </c>
      <c r="Q5" s="57" t="s">
        <v>91</v>
      </c>
      <c r="R5" s="30"/>
      <c r="S5" s="30"/>
      <c r="T5" s="30"/>
      <c r="U5" s="30"/>
      <c r="V5" s="30"/>
      <c r="W5" s="30"/>
      <c r="X5" s="30"/>
      <c r="Y5" s="30"/>
      <c r="Z5" s="8"/>
      <c r="AA5" s="9"/>
    </row>
    <row r="6" spans="1:27" ht="15" customHeight="1" x14ac:dyDescent="0.25">
      <c r="B6" s="17" t="s">
        <v>18</v>
      </c>
      <c r="C6" s="7" t="s">
        <v>33</v>
      </c>
      <c r="D6" s="7"/>
      <c r="E6" s="7"/>
      <c r="F6" s="7"/>
      <c r="G6" s="7"/>
      <c r="H6" s="7"/>
      <c r="I6" s="7"/>
      <c r="J6" s="7"/>
      <c r="K6" s="7"/>
      <c r="L6" s="8" t="s">
        <v>7</v>
      </c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8"/>
      <c r="AA6" s="9"/>
    </row>
    <row r="7" spans="1:27" ht="15" customHeight="1" x14ac:dyDescent="0.25">
      <c r="B7" s="17" t="s">
        <v>28</v>
      </c>
      <c r="C7" s="7" t="s">
        <v>34</v>
      </c>
      <c r="D7" s="7"/>
      <c r="E7" s="7"/>
      <c r="F7" s="7"/>
      <c r="G7" s="7"/>
      <c r="H7" s="7"/>
      <c r="I7" s="7"/>
      <c r="J7" s="7"/>
      <c r="K7" s="7"/>
      <c r="L7" s="8" t="s">
        <v>7</v>
      </c>
      <c r="O7" s="58" t="s">
        <v>58</v>
      </c>
      <c r="P7" s="59" t="s">
        <v>9</v>
      </c>
      <c r="Q7" s="60" t="s">
        <v>31</v>
      </c>
      <c r="R7" s="59" t="s">
        <v>16</v>
      </c>
      <c r="S7" s="60" t="s">
        <v>62</v>
      </c>
      <c r="T7" s="60"/>
      <c r="U7" s="60"/>
      <c r="V7" s="59" t="s">
        <v>10</v>
      </c>
      <c r="W7" s="59" t="s">
        <v>63</v>
      </c>
      <c r="X7" s="60"/>
      <c r="Y7" s="61"/>
      <c r="Z7" s="8"/>
      <c r="AA7" s="9"/>
    </row>
    <row r="8" spans="1:27" ht="15" customHeight="1" x14ac:dyDescent="0.25">
      <c r="A8" s="15"/>
      <c r="B8" s="28" t="s">
        <v>30</v>
      </c>
      <c r="C8" s="7" t="s">
        <v>35</v>
      </c>
      <c r="D8" s="7"/>
      <c r="E8" s="7"/>
      <c r="F8" s="7"/>
      <c r="G8" s="7"/>
      <c r="H8" s="7"/>
      <c r="I8" s="7"/>
      <c r="J8" s="7"/>
      <c r="K8" s="9"/>
      <c r="L8" s="8" t="s">
        <v>7</v>
      </c>
      <c r="O8" s="53" t="s">
        <v>58</v>
      </c>
      <c r="P8" s="53" t="s">
        <v>9</v>
      </c>
      <c r="Q8" s="53">
        <f>I30</f>
        <v>8400</v>
      </c>
      <c r="R8" s="53" t="s">
        <v>16</v>
      </c>
      <c r="S8" s="53">
        <f>I31</f>
        <v>1400</v>
      </c>
      <c r="T8" s="53" t="s">
        <v>10</v>
      </c>
      <c r="U8" s="53">
        <f>I32</f>
        <v>800</v>
      </c>
      <c r="V8" s="30"/>
      <c r="W8" s="30"/>
      <c r="X8" s="30"/>
      <c r="Y8" s="30"/>
      <c r="Z8" s="8"/>
      <c r="AA8" s="9"/>
    </row>
    <row r="9" spans="1:27" ht="15" customHeight="1" x14ac:dyDescent="0.25">
      <c r="A9" s="9"/>
      <c r="B9" s="9"/>
      <c r="C9" s="7"/>
      <c r="D9" s="7"/>
      <c r="E9" s="7"/>
      <c r="F9" s="7"/>
      <c r="G9" s="7"/>
      <c r="H9" s="7"/>
      <c r="I9" s="7"/>
      <c r="J9" s="7"/>
      <c r="K9" s="9"/>
      <c r="L9" s="8" t="s">
        <v>7</v>
      </c>
      <c r="O9" s="30"/>
      <c r="P9" s="53" t="s">
        <v>9</v>
      </c>
      <c r="Q9" s="62">
        <f>Q8+S8-U8</f>
        <v>9000</v>
      </c>
      <c r="R9" s="30"/>
      <c r="S9" s="30"/>
      <c r="T9" s="30"/>
      <c r="U9" s="30"/>
      <c r="V9" s="30"/>
      <c r="W9" s="30"/>
      <c r="X9" s="30"/>
      <c r="Y9" s="30"/>
      <c r="Z9" s="8"/>
      <c r="AA9" s="9"/>
    </row>
    <row r="10" spans="1:27" ht="15" customHeight="1" x14ac:dyDescent="0.25">
      <c r="A10" s="15" t="s">
        <v>6</v>
      </c>
      <c r="B10" s="9"/>
      <c r="C10" s="29" t="s">
        <v>36</v>
      </c>
      <c r="D10" s="30"/>
      <c r="E10" s="30"/>
      <c r="F10" s="30"/>
      <c r="G10" s="30"/>
      <c r="H10" s="30"/>
      <c r="I10" s="30"/>
      <c r="J10" s="30"/>
      <c r="K10" s="9"/>
      <c r="L10" s="8" t="s">
        <v>7</v>
      </c>
      <c r="Z10" s="8"/>
      <c r="AA10" s="9"/>
    </row>
    <row r="11" spans="1:27" ht="15" customHeight="1" x14ac:dyDescent="0.25">
      <c r="A11" s="9"/>
      <c r="B11" s="9"/>
      <c r="C11" s="30"/>
      <c r="D11" s="30"/>
      <c r="E11" s="30"/>
      <c r="F11" s="30"/>
      <c r="G11" s="30"/>
      <c r="H11" s="30"/>
      <c r="I11" s="74" t="s">
        <v>89</v>
      </c>
      <c r="J11" s="31" t="s">
        <v>90</v>
      </c>
      <c r="K11" s="9"/>
      <c r="L11" s="8" t="s">
        <v>7</v>
      </c>
      <c r="O11" s="58" t="s">
        <v>64</v>
      </c>
      <c r="P11" s="59" t="s">
        <v>9</v>
      </c>
      <c r="Q11" s="59" t="s">
        <v>65</v>
      </c>
      <c r="R11" s="59" t="s">
        <v>16</v>
      </c>
      <c r="S11" s="60" t="s">
        <v>66</v>
      </c>
      <c r="T11" s="60"/>
      <c r="U11" s="59" t="s">
        <v>16</v>
      </c>
      <c r="V11" s="60" t="s">
        <v>67</v>
      </c>
      <c r="W11" s="60"/>
      <c r="X11" s="59" t="s">
        <v>16</v>
      </c>
      <c r="Y11" s="61" t="s">
        <v>68</v>
      </c>
      <c r="Z11" s="8"/>
      <c r="AA11" s="9"/>
    </row>
    <row r="12" spans="1:27" ht="15" customHeight="1" x14ac:dyDescent="0.35">
      <c r="A12" s="15"/>
      <c r="B12" s="9"/>
      <c r="C12" s="32" t="s">
        <v>37</v>
      </c>
      <c r="D12" s="33"/>
      <c r="E12" s="33"/>
      <c r="F12" s="33"/>
      <c r="G12" s="33"/>
      <c r="H12" s="34"/>
      <c r="I12" s="35">
        <v>7400</v>
      </c>
      <c r="J12" s="23">
        <v>6100</v>
      </c>
      <c r="K12" s="9"/>
      <c r="L12" s="8" t="s">
        <v>7</v>
      </c>
      <c r="O12" s="53" t="s">
        <v>69</v>
      </c>
      <c r="P12" s="53" t="s">
        <v>9</v>
      </c>
      <c r="Q12" s="53">
        <f>J12</f>
        <v>6100</v>
      </c>
      <c r="R12" s="53" t="s">
        <v>16</v>
      </c>
      <c r="S12" s="53">
        <f>J13</f>
        <v>69800</v>
      </c>
      <c r="T12" s="53" t="s">
        <v>16</v>
      </c>
      <c r="U12" s="53">
        <f>J14</f>
        <v>2900</v>
      </c>
      <c r="V12" s="53" t="s">
        <v>16</v>
      </c>
      <c r="W12" s="53">
        <f>J15</f>
        <v>18000</v>
      </c>
      <c r="X12" s="53" t="s">
        <v>9</v>
      </c>
      <c r="Y12" s="25">
        <f>SUM(J12:J15)</f>
        <v>96800</v>
      </c>
      <c r="Z12" s="8"/>
      <c r="AA12" s="9"/>
    </row>
    <row r="13" spans="1:27" ht="15" customHeight="1" x14ac:dyDescent="0.35">
      <c r="A13" s="9"/>
      <c r="B13" s="9"/>
      <c r="C13" s="36" t="s">
        <v>38</v>
      </c>
      <c r="D13" s="30"/>
      <c r="E13" s="30"/>
      <c r="F13" s="30"/>
      <c r="G13" s="30"/>
      <c r="H13" s="37"/>
      <c r="I13" s="38">
        <v>50700</v>
      </c>
      <c r="J13" s="19">
        <v>69800</v>
      </c>
      <c r="K13" s="9"/>
      <c r="L13" s="8" t="s">
        <v>7</v>
      </c>
      <c r="O13" s="53" t="s">
        <v>70</v>
      </c>
      <c r="P13" s="53" t="s">
        <v>9</v>
      </c>
      <c r="Q13" s="53">
        <f>I12</f>
        <v>7400</v>
      </c>
      <c r="R13" s="53" t="s">
        <v>16</v>
      </c>
      <c r="S13" s="53">
        <f>I13</f>
        <v>50700</v>
      </c>
      <c r="T13" s="53" t="s">
        <v>16</v>
      </c>
      <c r="U13" s="53">
        <f>I14</f>
        <v>3300</v>
      </c>
      <c r="V13" s="53" t="s">
        <v>16</v>
      </c>
      <c r="W13" s="53">
        <f>I15</f>
        <v>17200</v>
      </c>
      <c r="X13" s="53" t="s">
        <v>9</v>
      </c>
      <c r="Y13" s="25">
        <f>SUM(I12:I15)</f>
        <v>78600</v>
      </c>
      <c r="Z13" s="8"/>
      <c r="AA13" s="9"/>
    </row>
    <row r="14" spans="1:27" ht="15" customHeight="1" x14ac:dyDescent="0.25">
      <c r="A14" s="9"/>
      <c r="B14" s="9"/>
      <c r="C14" s="36" t="s">
        <v>22</v>
      </c>
      <c r="D14" s="30"/>
      <c r="E14" s="30"/>
      <c r="F14" s="30"/>
      <c r="G14" s="30"/>
      <c r="H14" s="37"/>
      <c r="I14" s="38">
        <v>3300</v>
      </c>
      <c r="J14" s="19">
        <v>2900</v>
      </c>
      <c r="K14" s="9"/>
      <c r="L14" s="8" t="s">
        <v>7</v>
      </c>
      <c r="Y14" s="30"/>
      <c r="Z14" s="8"/>
      <c r="AA14" s="9"/>
    </row>
    <row r="15" spans="1:27" ht="15" customHeight="1" x14ac:dyDescent="0.25">
      <c r="C15" s="39" t="s">
        <v>39</v>
      </c>
      <c r="D15" s="40"/>
      <c r="E15" s="40"/>
      <c r="F15" s="40"/>
      <c r="G15" s="40"/>
      <c r="H15" s="41"/>
      <c r="I15" s="42">
        <v>17200</v>
      </c>
      <c r="J15" s="20">
        <v>18000</v>
      </c>
      <c r="K15" s="7"/>
      <c r="L15" s="8" t="s">
        <v>7</v>
      </c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8"/>
      <c r="AA15" s="9"/>
    </row>
    <row r="16" spans="1:27" ht="15" customHeight="1" x14ac:dyDescent="0.25">
      <c r="C16" s="36" t="s">
        <v>40</v>
      </c>
      <c r="D16" s="30"/>
      <c r="E16" s="30"/>
      <c r="F16" s="30"/>
      <c r="G16" s="30"/>
      <c r="H16" s="37"/>
      <c r="I16" s="38">
        <v>600</v>
      </c>
      <c r="J16" s="19">
        <v>1000</v>
      </c>
      <c r="K16" s="7"/>
      <c r="L16" s="8" t="s">
        <v>7</v>
      </c>
      <c r="Z16" s="8"/>
      <c r="AA16" s="9"/>
    </row>
    <row r="17" spans="3:27" ht="15" customHeight="1" x14ac:dyDescent="0.25">
      <c r="C17" s="36" t="s">
        <v>41</v>
      </c>
      <c r="D17" s="30"/>
      <c r="E17" s="30"/>
      <c r="F17" s="30"/>
      <c r="G17" s="30"/>
      <c r="H17" s="37"/>
      <c r="I17" s="38">
        <v>15100</v>
      </c>
      <c r="J17" s="19">
        <v>17800</v>
      </c>
      <c r="K17" s="7"/>
      <c r="L17" s="8" t="s">
        <v>7</v>
      </c>
      <c r="M17" s="73" t="s">
        <v>18</v>
      </c>
      <c r="N17" s="63" t="s">
        <v>33</v>
      </c>
      <c r="O17" s="50" t="s">
        <v>9</v>
      </c>
      <c r="P17" s="64" t="s">
        <v>20</v>
      </c>
      <c r="Q17" s="64" t="s">
        <v>71</v>
      </c>
      <c r="R17" s="64" t="s">
        <v>10</v>
      </c>
      <c r="S17" s="64" t="s">
        <v>72</v>
      </c>
      <c r="T17" s="64" t="s">
        <v>21</v>
      </c>
      <c r="U17" s="65" t="s">
        <v>19</v>
      </c>
      <c r="V17" s="64" t="s">
        <v>73</v>
      </c>
      <c r="W17" s="66"/>
      <c r="X17" s="66"/>
      <c r="Y17" s="52"/>
      <c r="Z17" s="8"/>
      <c r="AA17" s="9"/>
    </row>
    <row r="18" spans="3:27" ht="15" customHeight="1" x14ac:dyDescent="0.25">
      <c r="C18" s="39" t="s">
        <v>42</v>
      </c>
      <c r="D18" s="40"/>
      <c r="E18" s="40"/>
      <c r="F18" s="40"/>
      <c r="G18" s="40"/>
      <c r="H18" s="41"/>
      <c r="I18" s="43" t="s">
        <v>15</v>
      </c>
      <c r="J18" s="44" t="s">
        <v>15</v>
      </c>
      <c r="K18" s="7"/>
      <c r="L18" s="8" t="s">
        <v>7</v>
      </c>
      <c r="O18" s="53" t="s">
        <v>9</v>
      </c>
      <c r="P18" s="53" t="s">
        <v>20</v>
      </c>
      <c r="Q18" s="8">
        <f>Q23</f>
        <v>6500</v>
      </c>
      <c r="R18" s="53" t="s">
        <v>10</v>
      </c>
      <c r="S18" s="8">
        <f>I33</f>
        <v>3500</v>
      </c>
      <c r="T18" s="17" t="s">
        <v>21</v>
      </c>
      <c r="U18" s="26" t="s">
        <v>19</v>
      </c>
      <c r="V18" s="8">
        <f>I21</f>
        <v>45200</v>
      </c>
      <c r="Y18" s="30"/>
      <c r="Z18" s="8"/>
      <c r="AA18" s="9"/>
    </row>
    <row r="19" spans="3:27" ht="15" customHeight="1" x14ac:dyDescent="0.25">
      <c r="C19" s="36" t="s">
        <v>43</v>
      </c>
      <c r="D19" s="30"/>
      <c r="E19" s="30"/>
      <c r="F19" s="30"/>
      <c r="G19" s="30"/>
      <c r="H19" s="37"/>
      <c r="I19" s="38">
        <v>133200</v>
      </c>
      <c r="J19" s="19">
        <v>142300</v>
      </c>
      <c r="K19" s="7"/>
      <c r="L19" s="8" t="s">
        <v>7</v>
      </c>
      <c r="N19" s="17" t="s">
        <v>33</v>
      </c>
      <c r="O19" s="53" t="s">
        <v>9</v>
      </c>
      <c r="P19" s="56">
        <f>(Q18-S18)/V18</f>
        <v>6.637168141592921E-2</v>
      </c>
      <c r="Q19" s="57" t="s">
        <v>92</v>
      </c>
      <c r="W19" s="21" t="str">
        <f>IF(P19&gt;=5.4%,"GOOD", "BAD")</f>
        <v>GOOD</v>
      </c>
      <c r="Y19" s="30"/>
      <c r="Z19" s="8"/>
      <c r="AA19" s="9"/>
    </row>
    <row r="20" spans="3:27" ht="15" customHeight="1" x14ac:dyDescent="0.25">
      <c r="C20" s="36" t="s">
        <v>44</v>
      </c>
      <c r="D20" s="30"/>
      <c r="E20" s="30"/>
      <c r="F20" s="30"/>
      <c r="G20" s="30"/>
      <c r="H20" s="37"/>
      <c r="I20" s="38">
        <v>58600</v>
      </c>
      <c r="J20" s="19">
        <v>52500</v>
      </c>
      <c r="K20" s="7"/>
      <c r="L20" s="8" t="s">
        <v>7</v>
      </c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8"/>
      <c r="AA20" s="9"/>
    </row>
    <row r="21" spans="3:27" ht="15" customHeight="1" x14ac:dyDescent="0.25">
      <c r="C21" s="39" t="s">
        <v>45</v>
      </c>
      <c r="D21" s="40"/>
      <c r="E21" s="40"/>
      <c r="F21" s="40"/>
      <c r="G21" s="40"/>
      <c r="H21" s="41"/>
      <c r="I21" s="42">
        <v>45200</v>
      </c>
      <c r="J21" s="20">
        <v>43400</v>
      </c>
      <c r="K21" s="7"/>
      <c r="L21" s="8" t="s">
        <v>7</v>
      </c>
      <c r="O21" s="67" t="s">
        <v>74</v>
      </c>
      <c r="P21" s="59" t="s">
        <v>9</v>
      </c>
      <c r="Q21" s="68" t="s">
        <v>75</v>
      </c>
      <c r="R21" s="68" t="s">
        <v>10</v>
      </c>
      <c r="S21" s="68" t="s">
        <v>76</v>
      </c>
      <c r="T21" s="68" t="s">
        <v>10</v>
      </c>
      <c r="U21" s="68" t="s">
        <v>77</v>
      </c>
      <c r="V21" s="68" t="s">
        <v>10</v>
      </c>
      <c r="W21" s="68" t="s">
        <v>78</v>
      </c>
      <c r="X21" s="68" t="s">
        <v>16</v>
      </c>
      <c r="Y21" s="69" t="s">
        <v>58</v>
      </c>
      <c r="Z21" s="8"/>
      <c r="AA21" s="9"/>
    </row>
    <row r="22" spans="3:27" ht="15" customHeight="1" x14ac:dyDescent="0.25">
      <c r="C22" s="30"/>
      <c r="D22" s="30"/>
      <c r="E22" s="30"/>
      <c r="F22" s="30"/>
      <c r="G22" s="30"/>
      <c r="H22" s="30"/>
      <c r="I22" s="30"/>
      <c r="J22" s="30"/>
      <c r="K22" s="7"/>
      <c r="L22" s="8" t="s">
        <v>7</v>
      </c>
      <c r="O22" s="30"/>
      <c r="P22" s="53" t="s">
        <v>9</v>
      </c>
      <c r="Q22" s="53">
        <f>Q28</f>
        <v>60400</v>
      </c>
      <c r="R22" s="53" t="s">
        <v>10</v>
      </c>
      <c r="S22" s="53">
        <f>I27</f>
        <v>50800</v>
      </c>
      <c r="T22" s="53" t="s">
        <v>10</v>
      </c>
      <c r="U22" s="53">
        <f>I28</f>
        <v>7500</v>
      </c>
      <c r="V22" s="53" t="s">
        <v>10</v>
      </c>
      <c r="W22" s="53">
        <f>I29</f>
        <v>4600</v>
      </c>
      <c r="X22" s="53" t="s">
        <v>16</v>
      </c>
      <c r="Y22" s="53">
        <f>Q9</f>
        <v>9000</v>
      </c>
      <c r="Z22" s="8"/>
      <c r="AA22" s="9"/>
    </row>
    <row r="23" spans="3:27" ht="15" customHeight="1" x14ac:dyDescent="0.25">
      <c r="C23" s="29" t="s">
        <v>46</v>
      </c>
      <c r="D23" s="30"/>
      <c r="E23" s="30"/>
      <c r="F23" s="30"/>
      <c r="G23" s="30"/>
      <c r="H23" s="30"/>
      <c r="I23" s="30"/>
      <c r="J23" s="30"/>
      <c r="K23" s="7"/>
      <c r="L23" s="8" t="s">
        <v>7</v>
      </c>
      <c r="O23" s="53"/>
      <c r="P23" s="53" t="s">
        <v>9</v>
      </c>
      <c r="Q23" s="62">
        <f>Q22-S22-U22-W22+Y22</f>
        <v>6500</v>
      </c>
      <c r="R23" s="30"/>
      <c r="S23" s="30"/>
      <c r="T23" s="30"/>
      <c r="U23" s="30"/>
      <c r="V23" s="30"/>
      <c r="W23" s="30"/>
      <c r="X23" s="30"/>
      <c r="Y23" s="30"/>
      <c r="Z23" s="8"/>
      <c r="AA23" s="9"/>
    </row>
    <row r="24" spans="3:27" ht="15" customHeight="1" x14ac:dyDescent="0.25">
      <c r="C24" s="30"/>
      <c r="D24" s="30"/>
      <c r="E24" s="30"/>
      <c r="F24" s="30"/>
      <c r="G24" s="30"/>
      <c r="H24" s="30"/>
      <c r="I24" s="74" t="s">
        <v>89</v>
      </c>
      <c r="J24" s="31" t="s">
        <v>90</v>
      </c>
      <c r="K24" s="7"/>
      <c r="L24" s="8" t="s">
        <v>7</v>
      </c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8"/>
      <c r="AA24" s="9"/>
    </row>
    <row r="25" spans="3:27" ht="15" customHeight="1" x14ac:dyDescent="0.25">
      <c r="C25" s="45" t="s">
        <v>47</v>
      </c>
      <c r="D25" s="33"/>
      <c r="E25" s="33"/>
      <c r="F25" s="33"/>
      <c r="G25" s="33"/>
      <c r="H25" s="34"/>
      <c r="I25" s="35">
        <v>62000</v>
      </c>
      <c r="J25" s="23">
        <v>64200</v>
      </c>
      <c r="K25" s="7"/>
      <c r="L25" s="8" t="s">
        <v>7</v>
      </c>
      <c r="O25" s="58" t="s">
        <v>75</v>
      </c>
      <c r="P25" s="59" t="s">
        <v>9</v>
      </c>
      <c r="Q25" s="59" t="s">
        <v>79</v>
      </c>
      <c r="R25" s="59" t="s">
        <v>10</v>
      </c>
      <c r="S25" s="60" t="s">
        <v>80</v>
      </c>
      <c r="T25" s="60"/>
      <c r="U25" s="60"/>
      <c r="V25" s="60"/>
      <c r="W25" s="60"/>
      <c r="X25" s="60"/>
      <c r="Y25" s="61"/>
      <c r="Z25" s="8"/>
      <c r="AA25" s="9"/>
    </row>
    <row r="26" spans="3:27" ht="15" customHeight="1" x14ac:dyDescent="0.25">
      <c r="C26" s="36" t="s">
        <v>48</v>
      </c>
      <c r="D26" s="30"/>
      <c r="E26" s="30"/>
      <c r="F26" s="30"/>
      <c r="G26" s="30"/>
      <c r="H26" s="37"/>
      <c r="I26" s="38">
        <v>-1600</v>
      </c>
      <c r="J26" s="19">
        <v>1500</v>
      </c>
      <c r="K26" s="7"/>
      <c r="L26" s="8" t="s">
        <v>7</v>
      </c>
      <c r="O26" s="30"/>
      <c r="P26" s="53" t="s">
        <v>9</v>
      </c>
      <c r="Q26" s="53" t="s">
        <v>79</v>
      </c>
      <c r="R26" s="53" t="s">
        <v>10</v>
      </c>
      <c r="S26" s="53" t="s">
        <v>81</v>
      </c>
      <c r="T26" s="30" t="s">
        <v>82</v>
      </c>
      <c r="U26" s="30"/>
      <c r="V26" s="53" t="s">
        <v>10</v>
      </c>
      <c r="W26" s="53" t="s">
        <v>83</v>
      </c>
      <c r="X26" s="53" t="s">
        <v>84</v>
      </c>
      <c r="Y26" s="30"/>
      <c r="Z26" s="8"/>
      <c r="AA26" s="7"/>
    </row>
    <row r="27" spans="3:27" ht="15" customHeight="1" x14ac:dyDescent="0.25">
      <c r="C27" s="39" t="s">
        <v>49</v>
      </c>
      <c r="D27" s="40"/>
      <c r="E27" s="40"/>
      <c r="F27" s="40"/>
      <c r="G27" s="40"/>
      <c r="H27" s="41"/>
      <c r="I27" s="42">
        <v>50800</v>
      </c>
      <c r="J27" s="20">
        <v>43700</v>
      </c>
      <c r="K27" s="7"/>
      <c r="L27" s="8" t="s">
        <v>7</v>
      </c>
      <c r="O27" s="30"/>
      <c r="P27" s="53" t="s">
        <v>9</v>
      </c>
      <c r="Q27" s="53">
        <f>I25</f>
        <v>62000</v>
      </c>
      <c r="R27" s="53" t="s">
        <v>10</v>
      </c>
      <c r="S27" s="53" t="s">
        <v>81</v>
      </c>
      <c r="T27" s="53">
        <f>-I26</f>
        <v>1600</v>
      </c>
      <c r="U27" s="53" t="s">
        <v>84</v>
      </c>
      <c r="V27" s="30"/>
      <c r="W27" s="30"/>
      <c r="X27" s="30"/>
      <c r="Y27" s="30"/>
      <c r="Z27" s="8"/>
      <c r="AA27" s="7"/>
    </row>
    <row r="28" spans="3:27" ht="15" customHeight="1" x14ac:dyDescent="0.25">
      <c r="C28" s="36" t="s">
        <v>50</v>
      </c>
      <c r="D28" s="30"/>
      <c r="E28" s="30"/>
      <c r="F28" s="30"/>
      <c r="G28" s="30"/>
      <c r="H28" s="37"/>
      <c r="I28" s="38">
        <v>7500</v>
      </c>
      <c r="J28" s="19">
        <v>6600</v>
      </c>
      <c r="K28" s="7"/>
      <c r="L28" s="8" t="s">
        <v>7</v>
      </c>
      <c r="O28" s="53"/>
      <c r="P28" s="53" t="s">
        <v>9</v>
      </c>
      <c r="Q28" s="62">
        <f>Q27-T27</f>
        <v>60400</v>
      </c>
      <c r="R28" s="30"/>
      <c r="S28" s="30"/>
      <c r="T28" s="30"/>
      <c r="U28" s="30"/>
      <c r="V28" s="30"/>
      <c r="W28" s="30"/>
      <c r="X28" s="30"/>
      <c r="Y28" s="30"/>
      <c r="Z28" s="8"/>
      <c r="AA28" s="7"/>
    </row>
    <row r="29" spans="3:27" ht="15" customHeight="1" x14ac:dyDescent="0.25">
      <c r="C29" s="39" t="s">
        <v>51</v>
      </c>
      <c r="D29" s="40"/>
      <c r="E29" s="40"/>
      <c r="F29" s="40"/>
      <c r="G29" s="40"/>
      <c r="H29" s="41"/>
      <c r="I29" s="42">
        <v>4600</v>
      </c>
      <c r="J29" s="20">
        <v>4200</v>
      </c>
      <c r="K29" s="7"/>
      <c r="L29" s="8" t="s">
        <v>7</v>
      </c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8"/>
      <c r="AA29" s="7"/>
    </row>
    <row r="30" spans="3:27" ht="15" customHeight="1" x14ac:dyDescent="0.25">
      <c r="C30" s="36" t="s">
        <v>52</v>
      </c>
      <c r="D30" s="30"/>
      <c r="E30" s="30"/>
      <c r="F30" s="30"/>
      <c r="G30" s="30"/>
      <c r="H30" s="37"/>
      <c r="I30" s="38">
        <v>8400</v>
      </c>
      <c r="J30" s="19">
        <v>6200</v>
      </c>
      <c r="K30" s="7"/>
      <c r="L30" s="8" t="s">
        <v>7</v>
      </c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8"/>
      <c r="AA30" s="7"/>
    </row>
    <row r="31" spans="3:27" ht="15" customHeight="1" x14ac:dyDescent="0.25">
      <c r="C31" s="36" t="s">
        <v>53</v>
      </c>
      <c r="D31" s="30"/>
      <c r="E31" s="30"/>
      <c r="F31" s="30"/>
      <c r="G31" s="30"/>
      <c r="H31" s="37"/>
      <c r="I31" s="38">
        <v>1400</v>
      </c>
      <c r="J31" s="19">
        <v>700</v>
      </c>
      <c r="K31" s="7"/>
      <c r="L31" s="8" t="s">
        <v>7</v>
      </c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8"/>
      <c r="AA31" s="7"/>
    </row>
    <row r="32" spans="3:27" ht="15" customHeight="1" x14ac:dyDescent="0.25">
      <c r="C32" s="39" t="s">
        <v>29</v>
      </c>
      <c r="D32" s="40"/>
      <c r="E32" s="40"/>
      <c r="F32" s="40"/>
      <c r="G32" s="40"/>
      <c r="H32" s="41"/>
      <c r="I32" s="42">
        <v>800</v>
      </c>
      <c r="J32" s="20">
        <v>600</v>
      </c>
      <c r="K32" s="7"/>
      <c r="L32" s="8" t="s">
        <v>7</v>
      </c>
      <c r="M32" s="73" t="s">
        <v>28</v>
      </c>
      <c r="N32" s="63" t="s">
        <v>34</v>
      </c>
      <c r="O32" s="50" t="s">
        <v>9</v>
      </c>
      <c r="P32" s="64" t="s">
        <v>20</v>
      </c>
      <c r="Q32" s="64" t="s">
        <v>71</v>
      </c>
      <c r="R32" s="64" t="s">
        <v>10</v>
      </c>
      <c r="S32" s="64" t="s">
        <v>72</v>
      </c>
      <c r="T32" s="64" t="s">
        <v>21</v>
      </c>
      <c r="U32" s="65" t="s">
        <v>19</v>
      </c>
      <c r="V32" s="70" t="s">
        <v>85</v>
      </c>
      <c r="W32" s="66"/>
      <c r="X32" s="66"/>
      <c r="Y32" s="52"/>
      <c r="Z32" s="8"/>
      <c r="AA32" s="7"/>
    </row>
    <row r="33" spans="1:27" ht="15" customHeight="1" x14ac:dyDescent="0.25">
      <c r="C33" s="39" t="s">
        <v>54</v>
      </c>
      <c r="D33" s="40"/>
      <c r="E33" s="40"/>
      <c r="F33" s="40"/>
      <c r="G33" s="40"/>
      <c r="H33" s="41"/>
      <c r="I33" s="42">
        <v>3500</v>
      </c>
      <c r="J33" s="20">
        <v>4100</v>
      </c>
      <c r="K33" s="7"/>
      <c r="L33" s="8" t="s">
        <v>7</v>
      </c>
      <c r="N33" s="30"/>
      <c r="O33" s="53" t="s">
        <v>9</v>
      </c>
      <c r="P33" s="53" t="s">
        <v>20</v>
      </c>
      <c r="Q33" s="8">
        <f>Q23</f>
        <v>6500</v>
      </c>
      <c r="R33" s="53" t="s">
        <v>10</v>
      </c>
      <c r="S33" s="8">
        <f>I33</f>
        <v>3500</v>
      </c>
      <c r="T33" s="17" t="s">
        <v>21</v>
      </c>
      <c r="U33" s="54" t="s">
        <v>19</v>
      </c>
      <c r="V33" s="53" t="s">
        <v>86</v>
      </c>
      <c r="W33" s="53">
        <f>I19</f>
        <v>133200</v>
      </c>
      <c r="X33" s="53" t="s">
        <v>87</v>
      </c>
      <c r="Y33" s="53">
        <f>J19</f>
        <v>142300</v>
      </c>
      <c r="Z33" s="8"/>
      <c r="AA33" s="7"/>
    </row>
    <row r="34" spans="1:27" ht="15" customHeight="1" x14ac:dyDescent="0.25">
      <c r="C34" s="7"/>
      <c r="D34" s="7"/>
      <c r="E34" s="7"/>
      <c r="F34" s="7"/>
      <c r="G34" s="7"/>
      <c r="H34" s="7"/>
      <c r="I34" s="7"/>
      <c r="J34" s="7"/>
      <c r="K34" s="7"/>
      <c r="L34" s="8" t="s">
        <v>7</v>
      </c>
      <c r="N34" s="30"/>
      <c r="O34" s="53" t="s">
        <v>9</v>
      </c>
      <c r="P34" s="56">
        <f>(Q33-S33)/AVERAGE(W33,Y33)</f>
        <v>2.1778584392014518E-2</v>
      </c>
      <c r="Q34" s="57" t="s">
        <v>93</v>
      </c>
      <c r="R34" s="30"/>
      <c r="S34" s="30"/>
      <c r="T34" s="30"/>
      <c r="U34" s="30"/>
      <c r="V34" s="30"/>
      <c r="W34" s="21" t="str">
        <f>IF(P34&gt;=2.6%,"GOOD", "BAD")</f>
        <v>BAD</v>
      </c>
      <c r="X34" s="30"/>
      <c r="Y34" s="30"/>
      <c r="Z34" s="8"/>
      <c r="AA34" s="7"/>
    </row>
    <row r="35" spans="1:27" ht="15" customHeight="1" x14ac:dyDescent="0.25">
      <c r="C35" s="29" t="s">
        <v>55</v>
      </c>
      <c r="F35" s="7"/>
      <c r="G35" s="7"/>
      <c r="H35" s="7"/>
      <c r="I35" s="7"/>
      <c r="J35" s="7"/>
      <c r="K35" s="7"/>
      <c r="L35" s="8" t="s">
        <v>7</v>
      </c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8"/>
      <c r="AA35" s="7"/>
    </row>
    <row r="36" spans="1:27" ht="15" customHeight="1" x14ac:dyDescent="0.25">
      <c r="F36" s="7"/>
      <c r="G36" s="7"/>
      <c r="H36" s="7"/>
      <c r="I36" s="7"/>
      <c r="J36" s="7"/>
      <c r="K36" s="7"/>
      <c r="L36" s="8" t="s">
        <v>7</v>
      </c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8"/>
      <c r="AA36" s="7"/>
    </row>
    <row r="37" spans="1:27" ht="15" customHeight="1" x14ac:dyDescent="0.25">
      <c r="C37" s="46" t="s">
        <v>56</v>
      </c>
      <c r="D37" s="14"/>
      <c r="E37" s="14"/>
      <c r="F37" s="18"/>
      <c r="G37" s="18"/>
      <c r="H37" s="22"/>
      <c r="I37" s="47">
        <v>3.3</v>
      </c>
      <c r="J37" s="48" t="s">
        <v>26</v>
      </c>
      <c r="K37" s="7"/>
      <c r="L37" s="8" t="s">
        <v>7</v>
      </c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8"/>
      <c r="AA37" s="7"/>
    </row>
    <row r="38" spans="1:27" ht="15" customHeight="1" x14ac:dyDescent="0.25">
      <c r="C38" s="7"/>
      <c r="D38" s="7"/>
      <c r="E38" s="7"/>
      <c r="F38" s="7"/>
      <c r="G38" s="7"/>
      <c r="H38" s="7"/>
      <c r="I38" s="7"/>
      <c r="J38" s="7"/>
      <c r="K38" s="7"/>
      <c r="L38" s="8" t="s">
        <v>7</v>
      </c>
      <c r="M38" s="73" t="s">
        <v>30</v>
      </c>
      <c r="N38" s="49" t="s">
        <v>35</v>
      </c>
      <c r="O38" s="71"/>
      <c r="P38" s="71"/>
      <c r="Q38" s="50" t="s">
        <v>9</v>
      </c>
      <c r="R38" s="50" t="s">
        <v>79</v>
      </c>
      <c r="S38" s="51" t="s">
        <v>19</v>
      </c>
      <c r="T38" s="50" t="s">
        <v>88</v>
      </c>
      <c r="U38" s="71"/>
      <c r="V38" s="71"/>
      <c r="W38" s="71"/>
      <c r="X38" s="71"/>
      <c r="Y38" s="52"/>
      <c r="Z38" s="8"/>
      <c r="AA38" s="7"/>
    </row>
    <row r="39" spans="1:27" ht="1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8" t="s">
        <v>7</v>
      </c>
      <c r="N39" s="30"/>
      <c r="O39" s="30"/>
      <c r="P39" s="30"/>
      <c r="Q39" s="53" t="s">
        <v>9</v>
      </c>
      <c r="R39" s="53">
        <f>I25</f>
        <v>62000</v>
      </c>
      <c r="S39" s="54" t="s">
        <v>19</v>
      </c>
      <c r="T39" s="53">
        <f>I21</f>
        <v>45200</v>
      </c>
      <c r="U39" s="30"/>
      <c r="V39" s="30"/>
      <c r="W39" s="30"/>
      <c r="X39" s="30"/>
      <c r="Y39" s="30"/>
      <c r="Z39" s="8"/>
      <c r="AA39" s="7"/>
    </row>
    <row r="40" spans="1:27" ht="15" customHeight="1" x14ac:dyDescent="0.25">
      <c r="L40" s="8" t="s">
        <v>7</v>
      </c>
      <c r="N40" s="30"/>
      <c r="O40" s="30"/>
      <c r="P40" s="30"/>
      <c r="Q40" s="53" t="s">
        <v>9</v>
      </c>
      <c r="R40" s="72">
        <f>R39/T39</f>
        <v>1.3716814159292035</v>
      </c>
      <c r="S40" s="57" t="s">
        <v>94</v>
      </c>
      <c r="T40" s="30"/>
      <c r="U40" s="30"/>
      <c r="V40" s="30"/>
      <c r="W40" s="30"/>
      <c r="X40" s="30"/>
      <c r="Y40" s="30"/>
      <c r="Z40" s="8"/>
      <c r="AA40" s="7"/>
    </row>
    <row r="41" spans="1:27" ht="15" customHeight="1" x14ac:dyDescent="0.25">
      <c r="L41" s="8" t="s">
        <v>7</v>
      </c>
      <c r="N41" s="30"/>
      <c r="O41" s="30"/>
      <c r="P41" s="30"/>
      <c r="Q41" s="30"/>
      <c r="R41" s="21" t="str">
        <f>IF(R40&lt;=300%,"GOOD", "BAD")</f>
        <v>GOOD</v>
      </c>
      <c r="S41" s="30"/>
      <c r="T41" s="30"/>
      <c r="U41" s="30"/>
      <c r="V41" s="30"/>
      <c r="W41" s="30"/>
      <c r="X41" s="30"/>
      <c r="Z41" s="8"/>
      <c r="AA41" s="7"/>
    </row>
    <row r="42" spans="1:27" ht="15" customHeight="1" x14ac:dyDescent="0.25">
      <c r="L42" s="8" t="s">
        <v>7</v>
      </c>
      <c r="Z42" s="8"/>
      <c r="AA42" s="7"/>
    </row>
    <row r="43" spans="1:27" ht="15" customHeight="1" x14ac:dyDescent="0.25">
      <c r="L43" s="8" t="s">
        <v>7</v>
      </c>
      <c r="Z43" s="8"/>
      <c r="AA43" s="7"/>
    </row>
    <row r="44" spans="1:27" ht="15" customHeight="1" x14ac:dyDescent="0.25">
      <c r="L44" s="8" t="s">
        <v>7</v>
      </c>
      <c r="Z44" s="8"/>
      <c r="AA44" s="7"/>
    </row>
    <row r="45" spans="1:27" ht="15" customHeight="1" x14ac:dyDescent="0.25">
      <c r="L45" s="8" t="s">
        <v>7</v>
      </c>
      <c r="Z45" s="8"/>
      <c r="AA45" s="7"/>
    </row>
    <row r="46" spans="1:27" ht="15" customHeight="1" x14ac:dyDescent="0.25">
      <c r="L46" s="8" t="s">
        <v>7</v>
      </c>
      <c r="Z46" s="8"/>
      <c r="AA46" s="7"/>
    </row>
    <row r="47" spans="1:27" ht="15" customHeight="1" x14ac:dyDescent="0.25">
      <c r="L47" s="8" t="s">
        <v>7</v>
      </c>
      <c r="Z47" s="8"/>
      <c r="AA47" s="7"/>
    </row>
    <row r="48" spans="1:27" ht="15" customHeight="1" x14ac:dyDescent="0.25">
      <c r="L48" s="8" t="s">
        <v>7</v>
      </c>
      <c r="Z48" s="8"/>
      <c r="AA48" s="7"/>
    </row>
    <row r="49" spans="12:27" ht="15" customHeight="1" x14ac:dyDescent="0.25">
      <c r="L49" s="8" t="s">
        <v>7</v>
      </c>
      <c r="Z49" s="8"/>
      <c r="AA49" s="7"/>
    </row>
    <row r="50" spans="12:27" ht="15" customHeight="1" x14ac:dyDescent="0.25">
      <c r="L50" s="8" t="s">
        <v>7</v>
      </c>
      <c r="Z50" s="8"/>
      <c r="AA50" s="7"/>
    </row>
    <row r="51" spans="12:27" ht="15" customHeight="1" x14ac:dyDescent="0.25">
      <c r="L51" s="8" t="s">
        <v>7</v>
      </c>
      <c r="Z51" s="8"/>
    </row>
    <row r="52" spans="12:27" ht="15" customHeight="1" x14ac:dyDescent="0.25">
      <c r="L52" s="8" t="s">
        <v>7</v>
      </c>
      <c r="Z52" s="8"/>
    </row>
    <row r="53" spans="12:27" ht="15" customHeight="1" x14ac:dyDescent="0.25">
      <c r="L53" s="8" t="s">
        <v>7</v>
      </c>
      <c r="Z53" s="8"/>
    </row>
    <row r="54" spans="12:27" ht="15" customHeight="1" x14ac:dyDescent="0.25">
      <c r="L54" s="8" t="s">
        <v>7</v>
      </c>
      <c r="Z54" s="8"/>
    </row>
    <row r="55" spans="12:27" ht="15" customHeight="1" x14ac:dyDescent="0.25">
      <c r="L55" s="8" t="s">
        <v>7</v>
      </c>
      <c r="Z55" s="8"/>
    </row>
    <row r="56" spans="12:27" ht="15" customHeight="1" x14ac:dyDescent="0.25">
      <c r="L56" s="8" t="s">
        <v>7</v>
      </c>
      <c r="Z56" s="8"/>
    </row>
    <row r="57" spans="12:27" ht="15" customHeight="1" x14ac:dyDescent="0.25">
      <c r="L57" s="8" t="s">
        <v>7</v>
      </c>
      <c r="Z57" s="8"/>
    </row>
    <row r="58" spans="12:27" ht="15" customHeight="1" x14ac:dyDescent="0.25">
      <c r="L58" s="8" t="s">
        <v>7</v>
      </c>
      <c r="Z58" s="8"/>
    </row>
    <row r="59" spans="12:27" ht="15" customHeight="1" x14ac:dyDescent="0.25">
      <c r="L59" s="8" t="s">
        <v>7</v>
      </c>
      <c r="Z59" s="8"/>
    </row>
    <row r="60" spans="12:27" x14ac:dyDescent="0.25">
      <c r="L60" s="8" t="s">
        <v>7</v>
      </c>
    </row>
  </sheetData>
  <conditionalFormatting sqref="R2">
    <cfRule type="cellIs" dxfId="23" priority="1" operator="equal">
      <formula>"is met"</formula>
    </cfRule>
    <cfRule type="cellIs" dxfId="22" priority="2" operator="equal">
      <formula>"is not met"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1"/>
  </sheetPr>
  <dimension ref="A1:AA60"/>
  <sheetViews>
    <sheetView zoomScale="90" zoomScaleNormal="90" workbookViewId="0"/>
  </sheetViews>
  <sheetFormatPr defaultColWidth="9.140625" defaultRowHeight="15" x14ac:dyDescent="0.25"/>
  <cols>
    <col min="1" max="1" width="14" style="6" bestFit="1" customWidth="1"/>
    <col min="2" max="2" width="4.7109375" style="6" customWidth="1"/>
    <col min="3" max="8" width="9.140625" style="6" customWidth="1"/>
    <col min="9" max="10" width="12.7109375" style="6" customWidth="1"/>
    <col min="11" max="11" width="9.140625" style="6" customWidth="1"/>
    <col min="12" max="12" width="9.140625" style="6"/>
    <col min="13" max="14" width="9.140625" style="6" customWidth="1"/>
    <col min="15" max="22" width="9.140625" style="6"/>
    <col min="23" max="25" width="9.140625" style="6" customWidth="1"/>
    <col min="26" max="16384" width="9.140625" style="6"/>
  </cols>
  <sheetData>
    <row r="1" spans="1:27" ht="15" customHeight="1" x14ac:dyDescent="0.25">
      <c r="A1" s="5" t="s">
        <v>3</v>
      </c>
      <c r="C1" t="s">
        <v>95</v>
      </c>
      <c r="D1" s="16"/>
      <c r="E1" s="16"/>
      <c r="L1" s="17" t="s">
        <v>7</v>
      </c>
      <c r="Z1" s="17"/>
    </row>
    <row r="2" spans="1:27" ht="15" customHeight="1" x14ac:dyDescent="0.25">
      <c r="A2" s="5" t="s">
        <v>4</v>
      </c>
      <c r="C2" s="6" t="s">
        <v>96</v>
      </c>
      <c r="L2" s="17" t="s">
        <v>7</v>
      </c>
      <c r="Z2" s="17"/>
    </row>
    <row r="3" spans="1:27" ht="15" customHeight="1" x14ac:dyDescent="0.25">
      <c r="A3" s="5" t="s">
        <v>5</v>
      </c>
      <c r="C3" s="6" t="s">
        <v>97</v>
      </c>
      <c r="L3" s="17" t="s">
        <v>7</v>
      </c>
      <c r="M3" s="73" t="s">
        <v>17</v>
      </c>
      <c r="N3" s="49" t="s">
        <v>57</v>
      </c>
      <c r="O3" s="50" t="s">
        <v>9</v>
      </c>
      <c r="P3" s="50">
        <v>2</v>
      </c>
      <c r="Q3" s="50" t="s">
        <v>23</v>
      </c>
      <c r="R3" s="50" t="s">
        <v>58</v>
      </c>
      <c r="S3" s="51" t="s">
        <v>59</v>
      </c>
      <c r="T3" s="50" t="s">
        <v>60</v>
      </c>
      <c r="U3" s="50" t="s">
        <v>16</v>
      </c>
      <c r="V3" s="50" t="s">
        <v>61</v>
      </c>
      <c r="W3" s="50" t="s">
        <v>10</v>
      </c>
      <c r="X3" s="50" t="s">
        <v>58</v>
      </c>
      <c r="Y3" s="52" t="s">
        <v>21</v>
      </c>
      <c r="Z3" s="17"/>
    </row>
    <row r="4" spans="1:27" ht="1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8" t="s">
        <v>7</v>
      </c>
      <c r="N4" s="29"/>
      <c r="O4" s="53" t="s">
        <v>9</v>
      </c>
      <c r="P4" s="53">
        <v>2</v>
      </c>
      <c r="Q4" s="53" t="s">
        <v>23</v>
      </c>
      <c r="R4" s="53">
        <f>Q9</f>
        <v>9000</v>
      </c>
      <c r="S4" s="54" t="s">
        <v>59</v>
      </c>
      <c r="T4" s="53">
        <f>Y12</f>
        <v>94400</v>
      </c>
      <c r="U4" s="53" t="s">
        <v>16</v>
      </c>
      <c r="V4" s="53">
        <f>Y13</f>
        <v>91800</v>
      </c>
      <c r="W4" s="53" t="s">
        <v>10</v>
      </c>
      <c r="X4" s="53">
        <f>Q9</f>
        <v>9000</v>
      </c>
      <c r="Y4" s="30" t="s">
        <v>21</v>
      </c>
      <c r="Z4" s="8"/>
      <c r="AA4" s="9"/>
    </row>
    <row r="5" spans="1:27" ht="15" customHeight="1" x14ac:dyDescent="0.25">
      <c r="A5" s="15" t="s">
        <v>8</v>
      </c>
      <c r="B5" s="17" t="s">
        <v>17</v>
      </c>
      <c r="C5" s="7" t="s">
        <v>32</v>
      </c>
      <c r="D5" s="7"/>
      <c r="E5" s="7"/>
      <c r="F5" s="7"/>
      <c r="G5" s="7"/>
      <c r="H5" s="7"/>
      <c r="I5" s="7"/>
      <c r="J5" s="7"/>
      <c r="K5" s="7"/>
      <c r="L5" s="8" t="s">
        <v>7</v>
      </c>
      <c r="N5" s="55" t="s">
        <v>57</v>
      </c>
      <c r="O5" s="55" t="s">
        <v>9</v>
      </c>
      <c r="P5" s="56">
        <f>2*R4/(T4+V4-X4)</f>
        <v>0.10158013544018059</v>
      </c>
      <c r="Q5" s="57" t="s">
        <v>91</v>
      </c>
      <c r="R5" s="30"/>
      <c r="S5" s="30"/>
      <c r="T5" s="30"/>
      <c r="U5" s="30"/>
      <c r="V5" s="30"/>
      <c r="W5" s="30"/>
      <c r="X5" s="30"/>
      <c r="Y5" s="30"/>
      <c r="Z5" s="8"/>
      <c r="AA5" s="9"/>
    </row>
    <row r="6" spans="1:27" ht="15" customHeight="1" x14ac:dyDescent="0.25">
      <c r="B6" s="17" t="s">
        <v>18</v>
      </c>
      <c r="C6" s="7" t="s">
        <v>33</v>
      </c>
      <c r="D6" s="7"/>
      <c r="E6" s="7"/>
      <c r="F6" s="7"/>
      <c r="G6" s="7"/>
      <c r="H6" s="7"/>
      <c r="I6" s="7"/>
      <c r="J6" s="7"/>
      <c r="K6" s="7"/>
      <c r="L6" s="8" t="s">
        <v>7</v>
      </c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8"/>
      <c r="AA6" s="9"/>
    </row>
    <row r="7" spans="1:27" ht="15" customHeight="1" x14ac:dyDescent="0.25">
      <c r="B7" s="17" t="s">
        <v>28</v>
      </c>
      <c r="C7" s="7" t="s">
        <v>34</v>
      </c>
      <c r="D7" s="7"/>
      <c r="E7" s="7"/>
      <c r="F7" s="7"/>
      <c r="G7" s="7"/>
      <c r="H7" s="7"/>
      <c r="I7" s="7"/>
      <c r="J7" s="7"/>
      <c r="K7" s="7"/>
      <c r="L7" s="8" t="s">
        <v>7</v>
      </c>
      <c r="O7" s="58" t="s">
        <v>58</v>
      </c>
      <c r="P7" s="59" t="s">
        <v>9</v>
      </c>
      <c r="Q7" s="60" t="s">
        <v>31</v>
      </c>
      <c r="R7" s="59" t="s">
        <v>16</v>
      </c>
      <c r="S7" s="60" t="s">
        <v>62</v>
      </c>
      <c r="T7" s="60"/>
      <c r="U7" s="60"/>
      <c r="V7" s="59" t="s">
        <v>10</v>
      </c>
      <c r="W7" s="59" t="s">
        <v>63</v>
      </c>
      <c r="X7" s="60"/>
      <c r="Y7" s="61"/>
      <c r="Z7" s="8"/>
      <c r="AA7" s="9"/>
    </row>
    <row r="8" spans="1:27" ht="15" customHeight="1" x14ac:dyDescent="0.25">
      <c r="A8" s="15"/>
      <c r="B8" s="28" t="s">
        <v>30</v>
      </c>
      <c r="C8" s="7" t="s">
        <v>35</v>
      </c>
      <c r="D8" s="7"/>
      <c r="E8" s="7"/>
      <c r="F8" s="7"/>
      <c r="G8" s="7"/>
      <c r="H8" s="7"/>
      <c r="I8" s="7"/>
      <c r="J8" s="7"/>
      <c r="K8" s="9"/>
      <c r="L8" s="8" t="s">
        <v>7</v>
      </c>
      <c r="O8" s="53" t="s">
        <v>58</v>
      </c>
      <c r="P8" s="53" t="s">
        <v>9</v>
      </c>
      <c r="Q8" s="53">
        <f>I30</f>
        <v>8200</v>
      </c>
      <c r="R8" s="53" t="s">
        <v>16</v>
      </c>
      <c r="S8" s="53">
        <f>I31</f>
        <v>1500</v>
      </c>
      <c r="T8" s="53" t="s">
        <v>10</v>
      </c>
      <c r="U8" s="53">
        <f>I32</f>
        <v>700</v>
      </c>
      <c r="V8" s="30"/>
      <c r="W8" s="30"/>
      <c r="X8" s="30"/>
      <c r="Y8" s="30"/>
      <c r="Z8" s="8"/>
      <c r="AA8" s="9"/>
    </row>
    <row r="9" spans="1:27" ht="15" customHeight="1" x14ac:dyDescent="0.25">
      <c r="A9" s="9"/>
      <c r="B9" s="9"/>
      <c r="C9" s="7"/>
      <c r="D9" s="7"/>
      <c r="E9" s="7"/>
      <c r="F9" s="7"/>
      <c r="G9" s="7"/>
      <c r="H9" s="7"/>
      <c r="I9" s="7"/>
      <c r="J9" s="7"/>
      <c r="K9" s="9"/>
      <c r="L9" s="8" t="s">
        <v>7</v>
      </c>
      <c r="O9" s="30"/>
      <c r="P9" s="53" t="s">
        <v>9</v>
      </c>
      <c r="Q9" s="62">
        <f>Q8+S8-U8</f>
        <v>9000</v>
      </c>
      <c r="R9" s="30"/>
      <c r="S9" s="30"/>
      <c r="T9" s="30"/>
      <c r="U9" s="30"/>
      <c r="V9" s="30"/>
      <c r="W9" s="30"/>
      <c r="X9" s="30"/>
      <c r="Y9" s="30"/>
      <c r="Z9" s="8"/>
      <c r="AA9" s="9"/>
    </row>
    <row r="10" spans="1:27" ht="15" customHeight="1" x14ac:dyDescent="0.25">
      <c r="A10" s="15" t="s">
        <v>6</v>
      </c>
      <c r="B10" s="9"/>
      <c r="C10" s="29" t="s">
        <v>36</v>
      </c>
      <c r="D10" s="30"/>
      <c r="E10" s="30"/>
      <c r="F10" s="30"/>
      <c r="G10" s="30"/>
      <c r="H10" s="30"/>
      <c r="I10" s="30"/>
      <c r="J10" s="30"/>
      <c r="K10" s="9"/>
      <c r="L10" s="8" t="s">
        <v>7</v>
      </c>
      <c r="Z10" s="8"/>
      <c r="AA10" s="9"/>
    </row>
    <row r="11" spans="1:27" ht="15" customHeight="1" x14ac:dyDescent="0.25">
      <c r="A11" s="9"/>
      <c r="B11" s="9"/>
      <c r="C11" s="30"/>
      <c r="D11" s="30"/>
      <c r="E11" s="30"/>
      <c r="F11" s="30"/>
      <c r="G11" s="30"/>
      <c r="H11" s="30"/>
      <c r="I11" s="74" t="s">
        <v>89</v>
      </c>
      <c r="J11" s="31" t="s">
        <v>90</v>
      </c>
      <c r="K11" s="9"/>
      <c r="L11" s="8" t="s">
        <v>7</v>
      </c>
      <c r="O11" s="58" t="s">
        <v>64</v>
      </c>
      <c r="P11" s="59" t="s">
        <v>9</v>
      </c>
      <c r="Q11" s="59" t="s">
        <v>65</v>
      </c>
      <c r="R11" s="59" t="s">
        <v>16</v>
      </c>
      <c r="S11" s="60" t="s">
        <v>66</v>
      </c>
      <c r="T11" s="60"/>
      <c r="U11" s="59" t="s">
        <v>16</v>
      </c>
      <c r="V11" s="60" t="s">
        <v>67</v>
      </c>
      <c r="W11" s="60"/>
      <c r="X11" s="59" t="s">
        <v>16</v>
      </c>
      <c r="Y11" s="61" t="s">
        <v>68</v>
      </c>
      <c r="Z11" s="8"/>
      <c r="AA11" s="9"/>
    </row>
    <row r="12" spans="1:27" ht="15" customHeight="1" x14ac:dyDescent="0.35">
      <c r="A12" s="15"/>
      <c r="B12" s="9"/>
      <c r="C12" s="32" t="s">
        <v>37</v>
      </c>
      <c r="D12" s="33"/>
      <c r="E12" s="33"/>
      <c r="F12" s="33"/>
      <c r="G12" s="33"/>
      <c r="H12" s="34"/>
      <c r="I12" s="35">
        <v>6800</v>
      </c>
      <c r="J12" s="23">
        <v>5600</v>
      </c>
      <c r="K12" s="9"/>
      <c r="L12" s="8" t="s">
        <v>7</v>
      </c>
      <c r="O12" s="53" t="s">
        <v>69</v>
      </c>
      <c r="P12" s="53" t="s">
        <v>9</v>
      </c>
      <c r="Q12" s="53">
        <f>J12</f>
        <v>5600</v>
      </c>
      <c r="R12" s="53" t="s">
        <v>16</v>
      </c>
      <c r="S12" s="53">
        <f>J13</f>
        <v>66800</v>
      </c>
      <c r="T12" s="53" t="s">
        <v>16</v>
      </c>
      <c r="U12" s="53">
        <f>J14</f>
        <v>2900</v>
      </c>
      <c r="V12" s="53" t="s">
        <v>16</v>
      </c>
      <c r="W12" s="53">
        <f>J15</f>
        <v>19100</v>
      </c>
      <c r="X12" s="53" t="s">
        <v>9</v>
      </c>
      <c r="Y12" s="25">
        <f>SUM(J12:J15)</f>
        <v>94400</v>
      </c>
      <c r="Z12" s="8"/>
      <c r="AA12" s="9"/>
    </row>
    <row r="13" spans="1:27" ht="15" customHeight="1" x14ac:dyDescent="0.35">
      <c r="A13" s="9"/>
      <c r="B13" s="9"/>
      <c r="C13" s="36" t="s">
        <v>38</v>
      </c>
      <c r="D13" s="30"/>
      <c r="E13" s="30"/>
      <c r="F13" s="30"/>
      <c r="G13" s="30"/>
      <c r="H13" s="37"/>
      <c r="I13" s="38">
        <v>62800</v>
      </c>
      <c r="J13" s="19">
        <v>66800</v>
      </c>
      <c r="K13" s="9"/>
      <c r="L13" s="8" t="s">
        <v>7</v>
      </c>
      <c r="O13" s="53" t="s">
        <v>70</v>
      </c>
      <c r="P13" s="53" t="s">
        <v>9</v>
      </c>
      <c r="Q13" s="53">
        <f>I12</f>
        <v>6800</v>
      </c>
      <c r="R13" s="53" t="s">
        <v>16</v>
      </c>
      <c r="S13" s="53">
        <f>I13</f>
        <v>62800</v>
      </c>
      <c r="T13" s="53" t="s">
        <v>16</v>
      </c>
      <c r="U13" s="53">
        <f>I14</f>
        <v>4000</v>
      </c>
      <c r="V13" s="53" t="s">
        <v>16</v>
      </c>
      <c r="W13" s="53">
        <f>I15</f>
        <v>18200</v>
      </c>
      <c r="X13" s="53" t="s">
        <v>9</v>
      </c>
      <c r="Y13" s="25">
        <f>SUM(I12:I15)</f>
        <v>91800</v>
      </c>
      <c r="Z13" s="8"/>
      <c r="AA13" s="9"/>
    </row>
    <row r="14" spans="1:27" ht="15" customHeight="1" x14ac:dyDescent="0.25">
      <c r="A14" s="9"/>
      <c r="B14" s="9"/>
      <c r="C14" s="36" t="s">
        <v>22</v>
      </c>
      <c r="D14" s="30"/>
      <c r="E14" s="30"/>
      <c r="F14" s="30"/>
      <c r="G14" s="30"/>
      <c r="H14" s="37"/>
      <c r="I14" s="38">
        <v>4000</v>
      </c>
      <c r="J14" s="19">
        <v>2900</v>
      </c>
      <c r="K14" s="9"/>
      <c r="L14" s="8" t="s">
        <v>7</v>
      </c>
      <c r="Y14" s="30"/>
      <c r="Z14" s="8"/>
      <c r="AA14" s="9"/>
    </row>
    <row r="15" spans="1:27" ht="15" customHeight="1" x14ac:dyDescent="0.25">
      <c r="C15" s="39" t="s">
        <v>39</v>
      </c>
      <c r="D15" s="40"/>
      <c r="E15" s="40"/>
      <c r="F15" s="40"/>
      <c r="G15" s="40"/>
      <c r="H15" s="41"/>
      <c r="I15" s="42">
        <v>18200</v>
      </c>
      <c r="J15" s="20">
        <v>19100</v>
      </c>
      <c r="K15" s="7"/>
      <c r="L15" s="8" t="s">
        <v>7</v>
      </c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8"/>
      <c r="AA15" s="9"/>
    </row>
    <row r="16" spans="1:27" ht="15" customHeight="1" x14ac:dyDescent="0.25">
      <c r="C16" s="36" t="s">
        <v>40</v>
      </c>
      <c r="D16" s="30"/>
      <c r="E16" s="30"/>
      <c r="F16" s="30"/>
      <c r="G16" s="30"/>
      <c r="H16" s="37"/>
      <c r="I16" s="38">
        <v>800</v>
      </c>
      <c r="J16" s="19">
        <v>1100</v>
      </c>
      <c r="K16" s="7"/>
      <c r="L16" s="8" t="s">
        <v>7</v>
      </c>
      <c r="Z16" s="8"/>
      <c r="AA16" s="9"/>
    </row>
    <row r="17" spans="3:27" ht="15" customHeight="1" x14ac:dyDescent="0.25">
      <c r="C17" s="36" t="s">
        <v>41</v>
      </c>
      <c r="D17" s="30"/>
      <c r="E17" s="30"/>
      <c r="F17" s="30"/>
      <c r="G17" s="30"/>
      <c r="H17" s="37"/>
      <c r="I17" s="38">
        <v>15400</v>
      </c>
      <c r="J17" s="19">
        <v>17100</v>
      </c>
      <c r="K17" s="7"/>
      <c r="L17" s="8" t="s">
        <v>7</v>
      </c>
      <c r="M17" s="73" t="s">
        <v>18</v>
      </c>
      <c r="N17" s="63" t="s">
        <v>33</v>
      </c>
      <c r="O17" s="50" t="s">
        <v>9</v>
      </c>
      <c r="P17" s="64" t="s">
        <v>20</v>
      </c>
      <c r="Q17" s="64" t="s">
        <v>71</v>
      </c>
      <c r="R17" s="64" t="s">
        <v>10</v>
      </c>
      <c r="S17" s="64" t="s">
        <v>72</v>
      </c>
      <c r="T17" s="64" t="s">
        <v>21</v>
      </c>
      <c r="U17" s="65" t="s">
        <v>19</v>
      </c>
      <c r="V17" s="64" t="s">
        <v>73</v>
      </c>
      <c r="W17" s="66"/>
      <c r="X17" s="66"/>
      <c r="Y17" s="52"/>
      <c r="Z17" s="8"/>
      <c r="AA17" s="9"/>
    </row>
    <row r="18" spans="3:27" ht="15" customHeight="1" x14ac:dyDescent="0.25">
      <c r="C18" s="39" t="s">
        <v>42</v>
      </c>
      <c r="D18" s="40"/>
      <c r="E18" s="40"/>
      <c r="F18" s="40"/>
      <c r="G18" s="40"/>
      <c r="H18" s="41"/>
      <c r="I18" s="43" t="s">
        <v>15</v>
      </c>
      <c r="J18" s="44" t="s">
        <v>15</v>
      </c>
      <c r="K18" s="7"/>
      <c r="L18" s="8" t="s">
        <v>7</v>
      </c>
      <c r="O18" s="53" t="s">
        <v>9</v>
      </c>
      <c r="P18" s="53" t="s">
        <v>20</v>
      </c>
      <c r="Q18" s="8">
        <f>Q23</f>
        <v>5700</v>
      </c>
      <c r="R18" s="53" t="s">
        <v>10</v>
      </c>
      <c r="S18" s="8">
        <f>I33</f>
        <v>3600</v>
      </c>
      <c r="T18" s="17" t="s">
        <v>21</v>
      </c>
      <c r="U18" s="26" t="s">
        <v>19</v>
      </c>
      <c r="V18" s="8">
        <f>I21</f>
        <v>43200</v>
      </c>
      <c r="Y18" s="30"/>
      <c r="Z18" s="8"/>
      <c r="AA18" s="9"/>
    </row>
    <row r="19" spans="3:27" ht="15" customHeight="1" x14ac:dyDescent="0.25">
      <c r="C19" s="36" t="s">
        <v>43</v>
      </c>
      <c r="D19" s="30"/>
      <c r="E19" s="30"/>
      <c r="F19" s="30"/>
      <c r="G19" s="30"/>
      <c r="H19" s="37"/>
      <c r="I19" s="38">
        <v>157300</v>
      </c>
      <c r="J19" s="19">
        <v>160100</v>
      </c>
      <c r="K19" s="7"/>
      <c r="L19" s="8" t="s">
        <v>7</v>
      </c>
      <c r="N19" s="17" t="s">
        <v>33</v>
      </c>
      <c r="O19" s="53" t="s">
        <v>9</v>
      </c>
      <c r="P19" s="56">
        <f>(Q18-S18)/V18</f>
        <v>4.8611111111111112E-2</v>
      </c>
      <c r="Q19" s="57" t="s">
        <v>92</v>
      </c>
      <c r="W19" s="21" t="str">
        <f>IF(P19&gt;=5.4%,"GOOD", "BAD")</f>
        <v>BAD</v>
      </c>
      <c r="Y19" s="30"/>
      <c r="Z19" s="8"/>
      <c r="AA19" s="9"/>
    </row>
    <row r="20" spans="3:27" ht="15" customHeight="1" x14ac:dyDescent="0.25">
      <c r="C20" s="36" t="s">
        <v>44</v>
      </c>
      <c r="D20" s="30"/>
      <c r="E20" s="30"/>
      <c r="F20" s="30"/>
      <c r="G20" s="30"/>
      <c r="H20" s="37"/>
      <c r="I20" s="38">
        <v>53500</v>
      </c>
      <c r="J20" s="19">
        <v>59700</v>
      </c>
      <c r="K20" s="7"/>
      <c r="L20" s="8" t="s">
        <v>7</v>
      </c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8"/>
      <c r="AA20" s="9"/>
    </row>
    <row r="21" spans="3:27" ht="15" customHeight="1" x14ac:dyDescent="0.25">
      <c r="C21" s="39" t="s">
        <v>45</v>
      </c>
      <c r="D21" s="40"/>
      <c r="E21" s="40"/>
      <c r="F21" s="40"/>
      <c r="G21" s="40"/>
      <c r="H21" s="41"/>
      <c r="I21" s="42">
        <v>43200</v>
      </c>
      <c r="J21" s="20">
        <v>37900</v>
      </c>
      <c r="K21" s="7"/>
      <c r="L21" s="8" t="s">
        <v>7</v>
      </c>
      <c r="O21" s="67" t="s">
        <v>74</v>
      </c>
      <c r="P21" s="59" t="s">
        <v>9</v>
      </c>
      <c r="Q21" s="68" t="s">
        <v>75</v>
      </c>
      <c r="R21" s="68" t="s">
        <v>10</v>
      </c>
      <c r="S21" s="68" t="s">
        <v>76</v>
      </c>
      <c r="T21" s="68" t="s">
        <v>10</v>
      </c>
      <c r="U21" s="68" t="s">
        <v>77</v>
      </c>
      <c r="V21" s="68" t="s">
        <v>10</v>
      </c>
      <c r="W21" s="68" t="s">
        <v>78</v>
      </c>
      <c r="X21" s="68" t="s">
        <v>16</v>
      </c>
      <c r="Y21" s="69" t="s">
        <v>58</v>
      </c>
      <c r="Z21" s="8"/>
      <c r="AA21" s="9"/>
    </row>
    <row r="22" spans="3:27" ht="15" customHeight="1" x14ac:dyDescent="0.25">
      <c r="C22" s="30"/>
      <c r="D22" s="30"/>
      <c r="E22" s="30"/>
      <c r="F22" s="30"/>
      <c r="G22" s="30"/>
      <c r="H22" s="30"/>
      <c r="I22" s="30"/>
      <c r="J22" s="30"/>
      <c r="K22" s="7"/>
      <c r="L22" s="8" t="s">
        <v>7</v>
      </c>
      <c r="O22" s="30"/>
      <c r="P22" s="53" t="s">
        <v>9</v>
      </c>
      <c r="Q22" s="53">
        <f>Q28</f>
        <v>62200</v>
      </c>
      <c r="R22" s="53" t="s">
        <v>10</v>
      </c>
      <c r="S22" s="53">
        <f>I27</f>
        <v>54500</v>
      </c>
      <c r="T22" s="53" t="s">
        <v>10</v>
      </c>
      <c r="U22" s="53">
        <f>I28</f>
        <v>6900</v>
      </c>
      <c r="V22" s="53" t="s">
        <v>10</v>
      </c>
      <c r="W22" s="53">
        <f>I29</f>
        <v>4100</v>
      </c>
      <c r="X22" s="53" t="s">
        <v>16</v>
      </c>
      <c r="Y22" s="53">
        <f>Q9</f>
        <v>9000</v>
      </c>
      <c r="Z22" s="8"/>
      <c r="AA22" s="9"/>
    </row>
    <row r="23" spans="3:27" ht="15" customHeight="1" x14ac:dyDescent="0.25">
      <c r="C23" s="29" t="s">
        <v>46</v>
      </c>
      <c r="D23" s="30"/>
      <c r="E23" s="30"/>
      <c r="F23" s="30"/>
      <c r="G23" s="30"/>
      <c r="H23" s="30"/>
      <c r="I23" s="30"/>
      <c r="J23" s="30"/>
      <c r="K23" s="7"/>
      <c r="L23" s="8" t="s">
        <v>7</v>
      </c>
      <c r="O23" s="53"/>
      <c r="P23" s="53" t="s">
        <v>9</v>
      </c>
      <c r="Q23" s="62">
        <f>Q22-S22-U22-W22+Y22</f>
        <v>5700</v>
      </c>
      <c r="R23" s="30"/>
      <c r="S23" s="30"/>
      <c r="T23" s="30"/>
      <c r="U23" s="30"/>
      <c r="V23" s="30"/>
      <c r="W23" s="30"/>
      <c r="X23" s="30"/>
      <c r="Y23" s="30"/>
      <c r="Z23" s="8"/>
      <c r="AA23" s="9"/>
    </row>
    <row r="24" spans="3:27" ht="15" customHeight="1" x14ac:dyDescent="0.25">
      <c r="C24" s="30"/>
      <c r="D24" s="30"/>
      <c r="E24" s="30"/>
      <c r="F24" s="30"/>
      <c r="G24" s="30"/>
      <c r="H24" s="30"/>
      <c r="I24" s="74" t="s">
        <v>89</v>
      </c>
      <c r="J24" s="31" t="s">
        <v>90</v>
      </c>
      <c r="K24" s="7"/>
      <c r="L24" s="8" t="s">
        <v>7</v>
      </c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8"/>
      <c r="AA24" s="9"/>
    </row>
    <row r="25" spans="3:27" ht="15" customHeight="1" x14ac:dyDescent="0.25">
      <c r="C25" s="45" t="s">
        <v>47</v>
      </c>
      <c r="D25" s="33"/>
      <c r="E25" s="33"/>
      <c r="F25" s="33"/>
      <c r="G25" s="33"/>
      <c r="H25" s="34"/>
      <c r="I25" s="35">
        <v>64000</v>
      </c>
      <c r="J25" s="23">
        <v>67000</v>
      </c>
      <c r="K25" s="7"/>
      <c r="L25" s="8" t="s">
        <v>7</v>
      </c>
      <c r="O25" s="58" t="s">
        <v>75</v>
      </c>
      <c r="P25" s="59" t="s">
        <v>9</v>
      </c>
      <c r="Q25" s="59" t="s">
        <v>79</v>
      </c>
      <c r="R25" s="59" t="s">
        <v>10</v>
      </c>
      <c r="S25" s="60" t="s">
        <v>80</v>
      </c>
      <c r="T25" s="60"/>
      <c r="U25" s="60"/>
      <c r="V25" s="60"/>
      <c r="W25" s="60"/>
      <c r="X25" s="60"/>
      <c r="Y25" s="61"/>
      <c r="Z25" s="8"/>
      <c r="AA25" s="9"/>
    </row>
    <row r="26" spans="3:27" ht="15" customHeight="1" x14ac:dyDescent="0.25">
      <c r="C26" s="36" t="s">
        <v>48</v>
      </c>
      <c r="D26" s="30"/>
      <c r="E26" s="30"/>
      <c r="F26" s="30"/>
      <c r="G26" s="30"/>
      <c r="H26" s="37"/>
      <c r="I26" s="38">
        <v>-1800</v>
      </c>
      <c r="J26" s="19">
        <v>1500</v>
      </c>
      <c r="K26" s="7"/>
      <c r="L26" s="8" t="s">
        <v>7</v>
      </c>
      <c r="O26" s="30"/>
      <c r="P26" s="53" t="s">
        <v>9</v>
      </c>
      <c r="Q26" s="53" t="s">
        <v>79</v>
      </c>
      <c r="R26" s="53" t="s">
        <v>10</v>
      </c>
      <c r="S26" s="53" t="s">
        <v>81</v>
      </c>
      <c r="T26" s="30" t="s">
        <v>82</v>
      </c>
      <c r="U26" s="30"/>
      <c r="V26" s="53" t="s">
        <v>10</v>
      </c>
      <c r="W26" s="53" t="s">
        <v>83</v>
      </c>
      <c r="X26" s="53" t="s">
        <v>84</v>
      </c>
      <c r="Y26" s="30"/>
      <c r="Z26" s="8"/>
      <c r="AA26" s="7"/>
    </row>
    <row r="27" spans="3:27" ht="15" customHeight="1" x14ac:dyDescent="0.25">
      <c r="C27" s="39" t="s">
        <v>49</v>
      </c>
      <c r="D27" s="40"/>
      <c r="E27" s="40"/>
      <c r="F27" s="40"/>
      <c r="G27" s="40"/>
      <c r="H27" s="41"/>
      <c r="I27" s="42">
        <v>54500</v>
      </c>
      <c r="J27" s="20">
        <v>43800</v>
      </c>
      <c r="K27" s="7"/>
      <c r="L27" s="8" t="s">
        <v>7</v>
      </c>
      <c r="O27" s="30"/>
      <c r="P27" s="53" t="s">
        <v>9</v>
      </c>
      <c r="Q27" s="53">
        <f>I25</f>
        <v>64000</v>
      </c>
      <c r="R27" s="53" t="s">
        <v>10</v>
      </c>
      <c r="S27" s="53" t="s">
        <v>81</v>
      </c>
      <c r="T27" s="53">
        <f>-I26</f>
        <v>1800</v>
      </c>
      <c r="U27" s="53" t="s">
        <v>84</v>
      </c>
      <c r="V27" s="30"/>
      <c r="W27" s="30"/>
      <c r="X27" s="30"/>
      <c r="Y27" s="30"/>
      <c r="Z27" s="8"/>
      <c r="AA27" s="7"/>
    </row>
    <row r="28" spans="3:27" ht="15" customHeight="1" x14ac:dyDescent="0.25">
      <c r="C28" s="36" t="s">
        <v>50</v>
      </c>
      <c r="D28" s="30"/>
      <c r="E28" s="30"/>
      <c r="F28" s="30"/>
      <c r="G28" s="30"/>
      <c r="H28" s="37"/>
      <c r="I28" s="38">
        <v>6900</v>
      </c>
      <c r="J28" s="19">
        <v>8000</v>
      </c>
      <c r="K28" s="7"/>
      <c r="L28" s="8" t="s">
        <v>7</v>
      </c>
      <c r="O28" s="53"/>
      <c r="P28" s="53" t="s">
        <v>9</v>
      </c>
      <c r="Q28" s="62">
        <f>Q27-T27</f>
        <v>62200</v>
      </c>
      <c r="R28" s="30"/>
      <c r="S28" s="30"/>
      <c r="T28" s="30"/>
      <c r="U28" s="30"/>
      <c r="V28" s="30"/>
      <c r="W28" s="30"/>
      <c r="X28" s="30"/>
      <c r="Y28" s="30"/>
      <c r="Z28" s="8"/>
      <c r="AA28" s="7"/>
    </row>
    <row r="29" spans="3:27" ht="15" customHeight="1" x14ac:dyDescent="0.25">
      <c r="C29" s="39" t="s">
        <v>51</v>
      </c>
      <c r="D29" s="40"/>
      <c r="E29" s="40"/>
      <c r="F29" s="40"/>
      <c r="G29" s="40"/>
      <c r="H29" s="41"/>
      <c r="I29" s="42">
        <v>4100</v>
      </c>
      <c r="J29" s="20">
        <v>4900</v>
      </c>
      <c r="K29" s="7"/>
      <c r="L29" s="8" t="s">
        <v>7</v>
      </c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8"/>
      <c r="AA29" s="7"/>
    </row>
    <row r="30" spans="3:27" ht="15" customHeight="1" x14ac:dyDescent="0.25">
      <c r="C30" s="36" t="s">
        <v>52</v>
      </c>
      <c r="D30" s="30"/>
      <c r="E30" s="30"/>
      <c r="F30" s="30"/>
      <c r="G30" s="30"/>
      <c r="H30" s="37"/>
      <c r="I30" s="38">
        <v>8200</v>
      </c>
      <c r="J30" s="19">
        <v>5800</v>
      </c>
      <c r="K30" s="7"/>
      <c r="L30" s="8" t="s">
        <v>7</v>
      </c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8"/>
      <c r="AA30" s="7"/>
    </row>
    <row r="31" spans="3:27" ht="15" customHeight="1" x14ac:dyDescent="0.25">
      <c r="C31" s="36" t="s">
        <v>53</v>
      </c>
      <c r="D31" s="30"/>
      <c r="E31" s="30"/>
      <c r="F31" s="30"/>
      <c r="G31" s="30"/>
      <c r="H31" s="37"/>
      <c r="I31" s="38">
        <v>1500</v>
      </c>
      <c r="J31" s="19">
        <v>700</v>
      </c>
      <c r="K31" s="7"/>
      <c r="L31" s="8" t="s">
        <v>7</v>
      </c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8"/>
      <c r="AA31" s="7"/>
    </row>
    <row r="32" spans="3:27" ht="15" customHeight="1" x14ac:dyDescent="0.25">
      <c r="C32" s="39" t="s">
        <v>29</v>
      </c>
      <c r="D32" s="40"/>
      <c r="E32" s="40"/>
      <c r="F32" s="40"/>
      <c r="G32" s="40"/>
      <c r="H32" s="41"/>
      <c r="I32" s="42">
        <v>700</v>
      </c>
      <c r="J32" s="20">
        <v>600</v>
      </c>
      <c r="K32" s="7"/>
      <c r="L32" s="8" t="s">
        <v>7</v>
      </c>
      <c r="M32" s="73" t="s">
        <v>28</v>
      </c>
      <c r="N32" s="63" t="s">
        <v>34</v>
      </c>
      <c r="O32" s="50" t="s">
        <v>9</v>
      </c>
      <c r="P32" s="64" t="s">
        <v>20</v>
      </c>
      <c r="Q32" s="64" t="s">
        <v>71</v>
      </c>
      <c r="R32" s="64" t="s">
        <v>10</v>
      </c>
      <c r="S32" s="64" t="s">
        <v>72</v>
      </c>
      <c r="T32" s="64" t="s">
        <v>21</v>
      </c>
      <c r="U32" s="65" t="s">
        <v>19</v>
      </c>
      <c r="V32" s="70" t="s">
        <v>85</v>
      </c>
      <c r="W32" s="66"/>
      <c r="X32" s="66"/>
      <c r="Y32" s="52"/>
      <c r="Z32" s="8"/>
      <c r="AA32" s="7"/>
    </row>
    <row r="33" spans="1:27" ht="15" customHeight="1" x14ac:dyDescent="0.25">
      <c r="C33" s="39" t="s">
        <v>54</v>
      </c>
      <c r="D33" s="40"/>
      <c r="E33" s="40"/>
      <c r="F33" s="40"/>
      <c r="G33" s="40"/>
      <c r="H33" s="41"/>
      <c r="I33" s="42">
        <v>3600</v>
      </c>
      <c r="J33" s="20">
        <v>4000</v>
      </c>
      <c r="K33" s="7"/>
      <c r="L33" s="8" t="s">
        <v>7</v>
      </c>
      <c r="N33" s="30"/>
      <c r="O33" s="53" t="s">
        <v>9</v>
      </c>
      <c r="P33" s="53" t="s">
        <v>20</v>
      </c>
      <c r="Q33" s="8">
        <f>Q23</f>
        <v>5700</v>
      </c>
      <c r="R33" s="53" t="s">
        <v>10</v>
      </c>
      <c r="S33" s="8">
        <f>I33</f>
        <v>3600</v>
      </c>
      <c r="T33" s="17" t="s">
        <v>21</v>
      </c>
      <c r="U33" s="54" t="s">
        <v>19</v>
      </c>
      <c r="V33" s="53" t="s">
        <v>86</v>
      </c>
      <c r="W33" s="53">
        <f>I19</f>
        <v>157300</v>
      </c>
      <c r="X33" s="53" t="s">
        <v>87</v>
      </c>
      <c r="Y33" s="53">
        <f>J19</f>
        <v>160100</v>
      </c>
      <c r="Z33" s="8"/>
      <c r="AA33" s="7"/>
    </row>
    <row r="34" spans="1:27" ht="15" customHeight="1" x14ac:dyDescent="0.25">
      <c r="C34" s="7"/>
      <c r="D34" s="7"/>
      <c r="E34" s="7"/>
      <c r="F34" s="7"/>
      <c r="G34" s="7"/>
      <c r="H34" s="7"/>
      <c r="I34" s="7"/>
      <c r="J34" s="7"/>
      <c r="K34" s="7"/>
      <c r="L34" s="8" t="s">
        <v>7</v>
      </c>
      <c r="N34" s="30"/>
      <c r="O34" s="53" t="s">
        <v>9</v>
      </c>
      <c r="P34" s="56">
        <f>(Q33-S33)/AVERAGE(W33,Y33)</f>
        <v>1.3232514177693762E-2</v>
      </c>
      <c r="Q34" s="57" t="s">
        <v>93</v>
      </c>
      <c r="R34" s="30"/>
      <c r="S34" s="30"/>
      <c r="T34" s="30"/>
      <c r="U34" s="30"/>
      <c r="V34" s="30"/>
      <c r="W34" s="21" t="str">
        <f>IF(P34&gt;=2.6%,"GOOD", "BAD")</f>
        <v>BAD</v>
      </c>
      <c r="X34" s="30"/>
      <c r="Y34" s="30"/>
      <c r="Z34" s="8"/>
      <c r="AA34" s="7"/>
    </row>
    <row r="35" spans="1:27" ht="15" customHeight="1" x14ac:dyDescent="0.25">
      <c r="C35" s="29" t="s">
        <v>55</v>
      </c>
      <c r="F35" s="7"/>
      <c r="G35" s="7"/>
      <c r="H35" s="7"/>
      <c r="I35" s="7"/>
      <c r="J35" s="7"/>
      <c r="K35" s="7"/>
      <c r="L35" s="8" t="s">
        <v>7</v>
      </c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8"/>
      <c r="AA35" s="7"/>
    </row>
    <row r="36" spans="1:27" ht="15" customHeight="1" x14ac:dyDescent="0.25">
      <c r="F36" s="7"/>
      <c r="G36" s="7"/>
      <c r="H36" s="7"/>
      <c r="I36" s="7"/>
      <c r="J36" s="7"/>
      <c r="K36" s="7"/>
      <c r="L36" s="8" t="s">
        <v>7</v>
      </c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8"/>
      <c r="AA36" s="7"/>
    </row>
    <row r="37" spans="1:27" ht="15" customHeight="1" x14ac:dyDescent="0.25">
      <c r="C37" s="46" t="s">
        <v>56</v>
      </c>
      <c r="D37" s="14"/>
      <c r="E37" s="14"/>
      <c r="F37" s="18"/>
      <c r="G37" s="18"/>
      <c r="H37" s="22"/>
      <c r="I37" s="47">
        <v>3.5</v>
      </c>
      <c r="J37" s="48" t="s">
        <v>26</v>
      </c>
      <c r="K37" s="7"/>
      <c r="L37" s="8" t="s">
        <v>7</v>
      </c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8"/>
      <c r="AA37" s="7"/>
    </row>
    <row r="38" spans="1:27" ht="15" customHeight="1" x14ac:dyDescent="0.25">
      <c r="C38" s="7"/>
      <c r="D38" s="7"/>
      <c r="E38" s="7"/>
      <c r="F38" s="7"/>
      <c r="G38" s="7"/>
      <c r="H38" s="7"/>
      <c r="I38" s="7"/>
      <c r="J38" s="7"/>
      <c r="K38" s="7"/>
      <c r="L38" s="8" t="s">
        <v>7</v>
      </c>
      <c r="M38" s="73" t="s">
        <v>30</v>
      </c>
      <c r="N38" s="49" t="s">
        <v>35</v>
      </c>
      <c r="O38" s="71"/>
      <c r="P38" s="71"/>
      <c r="Q38" s="50" t="s">
        <v>9</v>
      </c>
      <c r="R38" s="50" t="s">
        <v>79</v>
      </c>
      <c r="S38" s="51" t="s">
        <v>19</v>
      </c>
      <c r="T38" s="50" t="s">
        <v>88</v>
      </c>
      <c r="U38" s="71"/>
      <c r="V38" s="71"/>
      <c r="W38" s="71"/>
      <c r="X38" s="71"/>
      <c r="Y38" s="52"/>
      <c r="Z38" s="8"/>
      <c r="AA38" s="7"/>
    </row>
    <row r="39" spans="1:27" ht="1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8" t="s">
        <v>7</v>
      </c>
      <c r="N39" s="30"/>
      <c r="O39" s="30"/>
      <c r="P39" s="30"/>
      <c r="Q39" s="53" t="s">
        <v>9</v>
      </c>
      <c r="R39" s="53">
        <f>I25</f>
        <v>64000</v>
      </c>
      <c r="S39" s="54" t="s">
        <v>19</v>
      </c>
      <c r="T39" s="53">
        <f>I21</f>
        <v>43200</v>
      </c>
      <c r="U39" s="30"/>
      <c r="V39" s="30"/>
      <c r="W39" s="30"/>
      <c r="X39" s="30"/>
      <c r="Y39" s="30"/>
      <c r="Z39" s="8"/>
      <c r="AA39" s="7"/>
    </row>
    <row r="40" spans="1:27" ht="15" customHeight="1" x14ac:dyDescent="0.25">
      <c r="L40" s="8" t="s">
        <v>7</v>
      </c>
      <c r="N40" s="30"/>
      <c r="O40" s="30"/>
      <c r="P40" s="30"/>
      <c r="Q40" s="53" t="s">
        <v>9</v>
      </c>
      <c r="R40" s="72">
        <f>R39/T39</f>
        <v>1.4814814814814814</v>
      </c>
      <c r="S40" s="57" t="s">
        <v>94</v>
      </c>
      <c r="T40" s="30"/>
      <c r="U40" s="30"/>
      <c r="V40" s="30"/>
      <c r="W40" s="30"/>
      <c r="X40" s="30"/>
      <c r="Y40" s="30"/>
      <c r="Z40" s="8"/>
      <c r="AA40" s="7"/>
    </row>
    <row r="41" spans="1:27" ht="15" customHeight="1" x14ac:dyDescent="0.25">
      <c r="L41" s="8" t="s">
        <v>7</v>
      </c>
      <c r="N41" s="30"/>
      <c r="O41" s="30"/>
      <c r="P41" s="30"/>
      <c r="Q41" s="30"/>
      <c r="R41" s="21" t="str">
        <f>IF(R40&lt;=300%,"GOOD", "BAD")</f>
        <v>GOOD</v>
      </c>
      <c r="S41" s="30"/>
      <c r="T41" s="30"/>
      <c r="U41" s="30"/>
      <c r="V41" s="30"/>
      <c r="W41" s="30"/>
      <c r="X41" s="30"/>
      <c r="Z41" s="8"/>
      <c r="AA41" s="7"/>
    </row>
    <row r="42" spans="1:27" ht="15" customHeight="1" x14ac:dyDescent="0.25">
      <c r="L42" s="8" t="s">
        <v>7</v>
      </c>
      <c r="Z42" s="8"/>
      <c r="AA42" s="7"/>
    </row>
    <row r="43" spans="1:27" ht="15" customHeight="1" x14ac:dyDescent="0.25">
      <c r="L43" s="8" t="s">
        <v>7</v>
      </c>
      <c r="Z43" s="8"/>
      <c r="AA43" s="7"/>
    </row>
    <row r="44" spans="1:27" ht="15" customHeight="1" x14ac:dyDescent="0.25">
      <c r="L44" s="8" t="s">
        <v>7</v>
      </c>
      <c r="Z44" s="8"/>
      <c r="AA44" s="7"/>
    </row>
    <row r="45" spans="1:27" ht="15" customHeight="1" x14ac:dyDescent="0.25">
      <c r="L45" s="8" t="s">
        <v>7</v>
      </c>
      <c r="Z45" s="8"/>
      <c r="AA45" s="7"/>
    </row>
    <row r="46" spans="1:27" ht="15" customHeight="1" x14ac:dyDescent="0.25">
      <c r="L46" s="8" t="s">
        <v>7</v>
      </c>
      <c r="Z46" s="8"/>
      <c r="AA46" s="7"/>
    </row>
    <row r="47" spans="1:27" ht="15" customHeight="1" x14ac:dyDescent="0.25">
      <c r="L47" s="8" t="s">
        <v>7</v>
      </c>
      <c r="Z47" s="8"/>
      <c r="AA47" s="7"/>
    </row>
    <row r="48" spans="1:27" ht="15" customHeight="1" x14ac:dyDescent="0.25">
      <c r="L48" s="8" t="s">
        <v>7</v>
      </c>
      <c r="Z48" s="8"/>
      <c r="AA48" s="7"/>
    </row>
    <row r="49" spans="12:27" ht="15" customHeight="1" x14ac:dyDescent="0.25">
      <c r="L49" s="8" t="s">
        <v>7</v>
      </c>
      <c r="Z49" s="8"/>
      <c r="AA49" s="7"/>
    </row>
    <row r="50" spans="12:27" ht="15" customHeight="1" x14ac:dyDescent="0.25">
      <c r="L50" s="8" t="s">
        <v>7</v>
      </c>
      <c r="Z50" s="8"/>
      <c r="AA50" s="7"/>
    </row>
    <row r="51" spans="12:27" ht="15" customHeight="1" x14ac:dyDescent="0.25">
      <c r="L51" s="8" t="s">
        <v>7</v>
      </c>
      <c r="Z51" s="8"/>
    </row>
    <row r="52" spans="12:27" ht="15" customHeight="1" x14ac:dyDescent="0.25">
      <c r="L52" s="8" t="s">
        <v>7</v>
      </c>
      <c r="Z52" s="8"/>
    </row>
    <row r="53" spans="12:27" ht="15" customHeight="1" x14ac:dyDescent="0.25">
      <c r="L53" s="8" t="s">
        <v>7</v>
      </c>
      <c r="Z53" s="8"/>
    </row>
    <row r="54" spans="12:27" ht="15" customHeight="1" x14ac:dyDescent="0.25">
      <c r="L54" s="8" t="s">
        <v>7</v>
      </c>
      <c r="Z54" s="8"/>
    </row>
    <row r="55" spans="12:27" ht="15" customHeight="1" x14ac:dyDescent="0.25">
      <c r="L55" s="8" t="s">
        <v>7</v>
      </c>
      <c r="Z55" s="8"/>
    </row>
    <row r="56" spans="12:27" ht="15" customHeight="1" x14ac:dyDescent="0.25">
      <c r="L56" s="8" t="s">
        <v>7</v>
      </c>
      <c r="Z56" s="8"/>
    </row>
    <row r="57" spans="12:27" ht="15" customHeight="1" x14ac:dyDescent="0.25">
      <c r="L57" s="8" t="s">
        <v>7</v>
      </c>
      <c r="Z57" s="8"/>
    </row>
    <row r="58" spans="12:27" ht="15" customHeight="1" x14ac:dyDescent="0.25">
      <c r="L58" s="8" t="s">
        <v>7</v>
      </c>
      <c r="Z58" s="8"/>
    </row>
    <row r="59" spans="12:27" ht="15" customHeight="1" x14ac:dyDescent="0.25">
      <c r="L59" s="8" t="s">
        <v>7</v>
      </c>
      <c r="Z59" s="8"/>
    </row>
    <row r="60" spans="12:27" x14ac:dyDescent="0.25">
      <c r="L60" s="8" t="s">
        <v>7</v>
      </c>
    </row>
  </sheetData>
  <conditionalFormatting sqref="R2">
    <cfRule type="cellIs" dxfId="19" priority="1" operator="equal">
      <formula>"is met"</formula>
    </cfRule>
    <cfRule type="cellIs" dxfId="18" priority="2" operator="equal">
      <formula>"is not met"</formula>
    </cfRule>
  </conditionalFormatting>
  <hyperlinks>
    <hyperlink ref="M1" location="TOC!A1" display="TOC!A1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A60"/>
  <sheetViews>
    <sheetView zoomScale="90" zoomScaleNormal="90" workbookViewId="0"/>
  </sheetViews>
  <sheetFormatPr defaultColWidth="9.140625" defaultRowHeight="15" x14ac:dyDescent="0.25"/>
  <cols>
    <col min="1" max="1" width="14" style="6" bestFit="1" customWidth="1"/>
    <col min="2" max="2" width="4.7109375" style="6" customWidth="1"/>
    <col min="3" max="8" width="9.140625" style="6" customWidth="1"/>
    <col min="9" max="10" width="12.7109375" style="6" customWidth="1"/>
    <col min="11" max="11" width="9.140625" style="6" customWidth="1"/>
    <col min="12" max="12" width="9.140625" style="6"/>
    <col min="13" max="14" width="9.140625" style="6" customWidth="1"/>
    <col min="15" max="22" width="9.140625" style="6"/>
    <col min="23" max="25" width="9.140625" style="6" customWidth="1"/>
    <col min="26" max="16384" width="9.140625" style="6"/>
  </cols>
  <sheetData>
    <row r="1" spans="1:27" ht="15" customHeight="1" x14ac:dyDescent="0.25">
      <c r="A1" s="5" t="s">
        <v>3</v>
      </c>
      <c r="C1" t="s">
        <v>95</v>
      </c>
      <c r="D1" s="16"/>
      <c r="E1" s="16"/>
      <c r="L1" s="17" t="s">
        <v>7</v>
      </c>
      <c r="Z1" s="17"/>
    </row>
    <row r="2" spans="1:27" ht="15" customHeight="1" x14ac:dyDescent="0.25">
      <c r="A2" s="5" t="s">
        <v>4</v>
      </c>
      <c r="C2" s="6" t="s">
        <v>96</v>
      </c>
      <c r="L2" s="17" t="s">
        <v>7</v>
      </c>
      <c r="Z2" s="17"/>
    </row>
    <row r="3" spans="1:27" ht="15" customHeight="1" x14ac:dyDescent="0.25">
      <c r="A3" s="5" t="s">
        <v>5</v>
      </c>
      <c r="C3" s="6" t="s">
        <v>97</v>
      </c>
      <c r="L3" s="17" t="s">
        <v>7</v>
      </c>
      <c r="M3" s="73" t="s">
        <v>17</v>
      </c>
      <c r="N3" s="49" t="s">
        <v>57</v>
      </c>
      <c r="O3" s="50" t="s">
        <v>9</v>
      </c>
      <c r="P3" s="50">
        <v>2</v>
      </c>
      <c r="Q3" s="50" t="s">
        <v>23</v>
      </c>
      <c r="R3" s="50" t="s">
        <v>58</v>
      </c>
      <c r="S3" s="51" t="s">
        <v>59</v>
      </c>
      <c r="T3" s="50" t="s">
        <v>60</v>
      </c>
      <c r="U3" s="50" t="s">
        <v>16</v>
      </c>
      <c r="V3" s="50" t="s">
        <v>61</v>
      </c>
      <c r="W3" s="50" t="s">
        <v>10</v>
      </c>
      <c r="X3" s="50" t="s">
        <v>58</v>
      </c>
      <c r="Y3" s="52" t="s">
        <v>21</v>
      </c>
      <c r="Z3" s="17"/>
    </row>
    <row r="4" spans="1:27" ht="1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8" t="s">
        <v>7</v>
      </c>
      <c r="N4" s="29"/>
      <c r="O4" s="53" t="s">
        <v>9</v>
      </c>
      <c r="P4" s="53">
        <v>2</v>
      </c>
      <c r="Q4" s="53" t="s">
        <v>23</v>
      </c>
      <c r="R4" s="53">
        <f>Q9</f>
        <v>5800</v>
      </c>
      <c r="S4" s="54" t="s">
        <v>59</v>
      </c>
      <c r="T4" s="53">
        <f>Y12</f>
        <v>93000</v>
      </c>
      <c r="U4" s="53" t="s">
        <v>16</v>
      </c>
      <c r="V4" s="53">
        <f>Y13</f>
        <v>90100</v>
      </c>
      <c r="W4" s="53" t="s">
        <v>10</v>
      </c>
      <c r="X4" s="53">
        <f>Q9</f>
        <v>5800</v>
      </c>
      <c r="Y4" s="30" t="s">
        <v>21</v>
      </c>
      <c r="Z4" s="8"/>
      <c r="AA4" s="9"/>
    </row>
    <row r="5" spans="1:27" ht="15" customHeight="1" x14ac:dyDescent="0.25">
      <c r="A5" s="15" t="s">
        <v>8</v>
      </c>
      <c r="B5" s="17" t="s">
        <v>17</v>
      </c>
      <c r="C5" s="7" t="s">
        <v>32</v>
      </c>
      <c r="D5" s="7"/>
      <c r="E5" s="7"/>
      <c r="F5" s="7"/>
      <c r="G5" s="7"/>
      <c r="H5" s="7"/>
      <c r="I5" s="7"/>
      <c r="J5" s="7"/>
      <c r="K5" s="7"/>
      <c r="L5" s="8" t="s">
        <v>7</v>
      </c>
      <c r="N5" s="55" t="s">
        <v>57</v>
      </c>
      <c r="O5" s="55" t="s">
        <v>9</v>
      </c>
      <c r="P5" s="56">
        <f>2*R4/(T4+V4-X4)</f>
        <v>6.5425831923293848E-2</v>
      </c>
      <c r="Q5" s="57" t="s">
        <v>91</v>
      </c>
      <c r="R5" s="30"/>
      <c r="S5" s="30"/>
      <c r="T5" s="30"/>
      <c r="U5" s="30"/>
      <c r="V5" s="30"/>
      <c r="W5" s="30"/>
      <c r="X5" s="30"/>
      <c r="Y5" s="30"/>
      <c r="Z5" s="8"/>
      <c r="AA5" s="9"/>
    </row>
    <row r="6" spans="1:27" ht="15" customHeight="1" x14ac:dyDescent="0.25">
      <c r="B6" s="17" t="s">
        <v>18</v>
      </c>
      <c r="C6" s="7" t="s">
        <v>33</v>
      </c>
      <c r="D6" s="7"/>
      <c r="E6" s="7"/>
      <c r="F6" s="7"/>
      <c r="G6" s="7"/>
      <c r="H6" s="7"/>
      <c r="I6" s="7"/>
      <c r="J6" s="7"/>
      <c r="K6" s="7"/>
      <c r="L6" s="8" t="s">
        <v>7</v>
      </c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8"/>
      <c r="AA6" s="9"/>
    </row>
    <row r="7" spans="1:27" ht="15" customHeight="1" x14ac:dyDescent="0.25">
      <c r="B7" s="17" t="s">
        <v>28</v>
      </c>
      <c r="C7" s="7" t="s">
        <v>34</v>
      </c>
      <c r="D7" s="7"/>
      <c r="E7" s="7"/>
      <c r="F7" s="7"/>
      <c r="G7" s="7"/>
      <c r="H7" s="7"/>
      <c r="I7" s="7"/>
      <c r="J7" s="7"/>
      <c r="K7" s="7"/>
      <c r="L7" s="8" t="s">
        <v>7</v>
      </c>
      <c r="O7" s="58" t="s">
        <v>58</v>
      </c>
      <c r="P7" s="59" t="s">
        <v>9</v>
      </c>
      <c r="Q7" s="60" t="s">
        <v>31</v>
      </c>
      <c r="R7" s="59" t="s">
        <v>16</v>
      </c>
      <c r="S7" s="60" t="s">
        <v>62</v>
      </c>
      <c r="T7" s="60"/>
      <c r="U7" s="60"/>
      <c r="V7" s="59" t="s">
        <v>10</v>
      </c>
      <c r="W7" s="59" t="s">
        <v>63</v>
      </c>
      <c r="X7" s="60"/>
      <c r="Y7" s="61"/>
      <c r="Z7" s="8"/>
      <c r="AA7" s="9"/>
    </row>
    <row r="8" spans="1:27" ht="15" customHeight="1" x14ac:dyDescent="0.25">
      <c r="A8" s="15"/>
      <c r="B8" s="28" t="s">
        <v>30</v>
      </c>
      <c r="C8" s="7" t="s">
        <v>35</v>
      </c>
      <c r="D8" s="7"/>
      <c r="E8" s="7"/>
      <c r="F8" s="7"/>
      <c r="G8" s="7"/>
      <c r="H8" s="7"/>
      <c r="I8" s="7"/>
      <c r="J8" s="7"/>
      <c r="K8" s="9"/>
      <c r="L8" s="8" t="s">
        <v>7</v>
      </c>
      <c r="O8" s="53" t="s">
        <v>58</v>
      </c>
      <c r="P8" s="53" t="s">
        <v>9</v>
      </c>
      <c r="Q8" s="53">
        <f>I30</f>
        <v>8100</v>
      </c>
      <c r="R8" s="53" t="s">
        <v>16</v>
      </c>
      <c r="S8" s="53">
        <f>I31</f>
        <v>-1600</v>
      </c>
      <c r="T8" s="53" t="s">
        <v>10</v>
      </c>
      <c r="U8" s="53">
        <f>I32</f>
        <v>700</v>
      </c>
      <c r="V8" s="30"/>
      <c r="W8" s="30"/>
      <c r="X8" s="30"/>
      <c r="Y8" s="30"/>
      <c r="Z8" s="8"/>
      <c r="AA8" s="9"/>
    </row>
    <row r="9" spans="1:27" ht="15" customHeight="1" x14ac:dyDescent="0.25">
      <c r="A9" s="9"/>
      <c r="B9" s="9"/>
      <c r="C9" s="7"/>
      <c r="D9" s="7"/>
      <c r="E9" s="7"/>
      <c r="F9" s="7"/>
      <c r="G9" s="7"/>
      <c r="H9" s="7"/>
      <c r="I9" s="7"/>
      <c r="J9" s="7"/>
      <c r="K9" s="9"/>
      <c r="L9" s="8" t="s">
        <v>7</v>
      </c>
      <c r="O9" s="30"/>
      <c r="P9" s="53" t="s">
        <v>9</v>
      </c>
      <c r="Q9" s="62">
        <f>Q8+S8-U8</f>
        <v>5800</v>
      </c>
      <c r="R9" s="30"/>
      <c r="S9" s="30"/>
      <c r="T9" s="30"/>
      <c r="U9" s="30"/>
      <c r="V9" s="30"/>
      <c r="W9" s="30"/>
      <c r="X9" s="30"/>
      <c r="Y9" s="30"/>
      <c r="Z9" s="8"/>
      <c r="AA9" s="9"/>
    </row>
    <row r="10" spans="1:27" ht="15" customHeight="1" x14ac:dyDescent="0.25">
      <c r="A10" s="15" t="s">
        <v>6</v>
      </c>
      <c r="B10" s="9"/>
      <c r="C10" s="29" t="s">
        <v>36</v>
      </c>
      <c r="D10" s="30"/>
      <c r="E10" s="30"/>
      <c r="F10" s="30"/>
      <c r="G10" s="30"/>
      <c r="H10" s="30"/>
      <c r="I10" s="30"/>
      <c r="J10" s="30"/>
      <c r="K10" s="9"/>
      <c r="L10" s="8" t="s">
        <v>7</v>
      </c>
      <c r="Z10" s="8"/>
      <c r="AA10" s="9"/>
    </row>
    <row r="11" spans="1:27" ht="15" customHeight="1" x14ac:dyDescent="0.25">
      <c r="A11" s="9"/>
      <c r="B11" s="9"/>
      <c r="C11" s="30"/>
      <c r="D11" s="30"/>
      <c r="E11" s="30"/>
      <c r="F11" s="30"/>
      <c r="G11" s="30"/>
      <c r="H11" s="30"/>
      <c r="I11" s="74" t="s">
        <v>89</v>
      </c>
      <c r="J11" s="31" t="s">
        <v>90</v>
      </c>
      <c r="K11" s="9"/>
      <c r="L11" s="8" t="s">
        <v>7</v>
      </c>
      <c r="O11" s="58" t="s">
        <v>64</v>
      </c>
      <c r="P11" s="59" t="s">
        <v>9</v>
      </c>
      <c r="Q11" s="59" t="s">
        <v>65</v>
      </c>
      <c r="R11" s="59" t="s">
        <v>16</v>
      </c>
      <c r="S11" s="60" t="s">
        <v>66</v>
      </c>
      <c r="T11" s="60"/>
      <c r="U11" s="59" t="s">
        <v>16</v>
      </c>
      <c r="V11" s="60" t="s">
        <v>67</v>
      </c>
      <c r="W11" s="60"/>
      <c r="X11" s="59" t="s">
        <v>16</v>
      </c>
      <c r="Y11" s="61" t="s">
        <v>68</v>
      </c>
      <c r="Z11" s="8"/>
      <c r="AA11" s="9"/>
    </row>
    <row r="12" spans="1:27" ht="15" customHeight="1" x14ac:dyDescent="0.35">
      <c r="A12" s="15"/>
      <c r="B12" s="9"/>
      <c r="C12" s="32" t="s">
        <v>37</v>
      </c>
      <c r="D12" s="33"/>
      <c r="E12" s="33"/>
      <c r="F12" s="33"/>
      <c r="G12" s="33"/>
      <c r="H12" s="34"/>
      <c r="I12" s="35">
        <v>8000</v>
      </c>
      <c r="J12" s="23">
        <v>6400</v>
      </c>
      <c r="K12" s="9"/>
      <c r="L12" s="8" t="s">
        <v>7</v>
      </c>
      <c r="O12" s="53" t="s">
        <v>69</v>
      </c>
      <c r="P12" s="53" t="s">
        <v>9</v>
      </c>
      <c r="Q12" s="53">
        <f>J12</f>
        <v>6400</v>
      </c>
      <c r="R12" s="53" t="s">
        <v>16</v>
      </c>
      <c r="S12" s="53">
        <f>J13</f>
        <v>64100</v>
      </c>
      <c r="T12" s="53" t="s">
        <v>16</v>
      </c>
      <c r="U12" s="53">
        <f>J14</f>
        <v>2800</v>
      </c>
      <c r="V12" s="53" t="s">
        <v>16</v>
      </c>
      <c r="W12" s="53">
        <f>J15</f>
        <v>19700</v>
      </c>
      <c r="X12" s="53" t="s">
        <v>9</v>
      </c>
      <c r="Y12" s="25">
        <f>SUM(J12:J15)</f>
        <v>93000</v>
      </c>
      <c r="Z12" s="8"/>
      <c r="AA12" s="9"/>
    </row>
    <row r="13" spans="1:27" ht="15" customHeight="1" x14ac:dyDescent="0.35">
      <c r="A13" s="9"/>
      <c r="B13" s="9"/>
      <c r="C13" s="36" t="s">
        <v>38</v>
      </c>
      <c r="D13" s="30"/>
      <c r="E13" s="30"/>
      <c r="F13" s="30"/>
      <c r="G13" s="30"/>
      <c r="H13" s="37"/>
      <c r="I13" s="38">
        <v>60600</v>
      </c>
      <c r="J13" s="19">
        <v>64100</v>
      </c>
      <c r="K13" s="9"/>
      <c r="L13" s="8" t="s">
        <v>7</v>
      </c>
      <c r="O13" s="53" t="s">
        <v>70</v>
      </c>
      <c r="P13" s="53" t="s">
        <v>9</v>
      </c>
      <c r="Q13" s="53">
        <f>I12</f>
        <v>8000</v>
      </c>
      <c r="R13" s="53" t="s">
        <v>16</v>
      </c>
      <c r="S13" s="53">
        <f>I13</f>
        <v>60600</v>
      </c>
      <c r="T13" s="53" t="s">
        <v>16</v>
      </c>
      <c r="U13" s="53">
        <f>I14</f>
        <v>4000</v>
      </c>
      <c r="V13" s="53" t="s">
        <v>16</v>
      </c>
      <c r="W13" s="53">
        <f>I15</f>
        <v>17500</v>
      </c>
      <c r="X13" s="53" t="s">
        <v>9</v>
      </c>
      <c r="Y13" s="25">
        <f>SUM(I12:I15)</f>
        <v>90100</v>
      </c>
      <c r="Z13" s="8"/>
      <c r="AA13" s="9"/>
    </row>
    <row r="14" spans="1:27" ht="15" customHeight="1" x14ac:dyDescent="0.25">
      <c r="A14" s="9"/>
      <c r="B14" s="9"/>
      <c r="C14" s="36" t="s">
        <v>22</v>
      </c>
      <c r="D14" s="30"/>
      <c r="E14" s="30"/>
      <c r="F14" s="30"/>
      <c r="G14" s="30"/>
      <c r="H14" s="37"/>
      <c r="I14" s="38">
        <v>4000</v>
      </c>
      <c r="J14" s="19">
        <v>2800</v>
      </c>
      <c r="K14" s="9"/>
      <c r="L14" s="8" t="s">
        <v>7</v>
      </c>
      <c r="Y14" s="30"/>
      <c r="Z14" s="8"/>
      <c r="AA14" s="9"/>
    </row>
    <row r="15" spans="1:27" ht="15" customHeight="1" x14ac:dyDescent="0.25">
      <c r="C15" s="39" t="s">
        <v>39</v>
      </c>
      <c r="D15" s="40"/>
      <c r="E15" s="40"/>
      <c r="F15" s="40"/>
      <c r="G15" s="40"/>
      <c r="H15" s="41"/>
      <c r="I15" s="42">
        <v>17500</v>
      </c>
      <c r="J15" s="20">
        <v>19700</v>
      </c>
      <c r="K15" s="7"/>
      <c r="L15" s="8" t="s">
        <v>7</v>
      </c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8"/>
      <c r="AA15" s="9"/>
    </row>
    <row r="16" spans="1:27" ht="15" customHeight="1" x14ac:dyDescent="0.25">
      <c r="C16" s="36" t="s">
        <v>40</v>
      </c>
      <c r="D16" s="30"/>
      <c r="E16" s="30"/>
      <c r="F16" s="30"/>
      <c r="G16" s="30"/>
      <c r="H16" s="37"/>
      <c r="I16" s="38">
        <v>800</v>
      </c>
      <c r="J16" s="19">
        <v>1000</v>
      </c>
      <c r="K16" s="7"/>
      <c r="L16" s="8" t="s">
        <v>7</v>
      </c>
      <c r="Z16" s="8"/>
      <c r="AA16" s="9"/>
    </row>
    <row r="17" spans="3:27" ht="15" customHeight="1" x14ac:dyDescent="0.25">
      <c r="C17" s="36" t="s">
        <v>41</v>
      </c>
      <c r="D17" s="30"/>
      <c r="E17" s="30"/>
      <c r="F17" s="30"/>
      <c r="G17" s="30"/>
      <c r="H17" s="37"/>
      <c r="I17" s="38">
        <v>14600</v>
      </c>
      <c r="J17" s="19">
        <v>17100</v>
      </c>
      <c r="K17" s="7"/>
      <c r="L17" s="8" t="s">
        <v>7</v>
      </c>
      <c r="M17" s="73" t="s">
        <v>18</v>
      </c>
      <c r="N17" s="63" t="s">
        <v>33</v>
      </c>
      <c r="O17" s="50" t="s">
        <v>9</v>
      </c>
      <c r="P17" s="64" t="s">
        <v>20</v>
      </c>
      <c r="Q17" s="64" t="s">
        <v>71</v>
      </c>
      <c r="R17" s="64" t="s">
        <v>10</v>
      </c>
      <c r="S17" s="64" t="s">
        <v>72</v>
      </c>
      <c r="T17" s="64" t="s">
        <v>21</v>
      </c>
      <c r="U17" s="65" t="s">
        <v>19</v>
      </c>
      <c r="V17" s="64" t="s">
        <v>73</v>
      </c>
      <c r="W17" s="66"/>
      <c r="X17" s="66"/>
      <c r="Y17" s="52"/>
      <c r="Z17" s="8"/>
      <c r="AA17" s="9"/>
    </row>
    <row r="18" spans="3:27" ht="15" customHeight="1" x14ac:dyDescent="0.25">
      <c r="C18" s="39" t="s">
        <v>42</v>
      </c>
      <c r="D18" s="40"/>
      <c r="E18" s="40"/>
      <c r="F18" s="40"/>
      <c r="G18" s="40"/>
      <c r="H18" s="41"/>
      <c r="I18" s="43" t="s">
        <v>15</v>
      </c>
      <c r="J18" s="44" t="s">
        <v>15</v>
      </c>
      <c r="K18" s="7"/>
      <c r="L18" s="8" t="s">
        <v>7</v>
      </c>
      <c r="O18" s="53" t="s">
        <v>9</v>
      </c>
      <c r="P18" s="53" t="s">
        <v>20</v>
      </c>
      <c r="Q18" s="8">
        <f>Q23</f>
        <v>8500</v>
      </c>
      <c r="R18" s="53" t="s">
        <v>10</v>
      </c>
      <c r="S18" s="8">
        <f>I33</f>
        <v>3400</v>
      </c>
      <c r="T18" s="17" t="s">
        <v>21</v>
      </c>
      <c r="U18" s="26" t="s">
        <v>19</v>
      </c>
      <c r="V18" s="8">
        <f>I21</f>
        <v>40500</v>
      </c>
      <c r="Y18" s="30"/>
      <c r="Z18" s="8"/>
      <c r="AA18" s="9"/>
    </row>
    <row r="19" spans="3:27" ht="15" customHeight="1" x14ac:dyDescent="0.25">
      <c r="C19" s="36" t="s">
        <v>43</v>
      </c>
      <c r="D19" s="30"/>
      <c r="E19" s="30"/>
      <c r="F19" s="30"/>
      <c r="G19" s="30"/>
      <c r="H19" s="37"/>
      <c r="I19" s="38">
        <v>152800</v>
      </c>
      <c r="J19" s="19">
        <v>160600</v>
      </c>
      <c r="K19" s="7"/>
      <c r="L19" s="8" t="s">
        <v>7</v>
      </c>
      <c r="N19" s="17" t="s">
        <v>33</v>
      </c>
      <c r="O19" s="53" t="s">
        <v>9</v>
      </c>
      <c r="P19" s="56">
        <f>(Q18-S18)/V18</f>
        <v>0.12592592592592591</v>
      </c>
      <c r="Q19" s="57" t="s">
        <v>92</v>
      </c>
      <c r="W19" s="21" t="str">
        <f>IF(P19&gt;=5.4%,"GOOD", "BAD")</f>
        <v>GOOD</v>
      </c>
      <c r="Y19" s="30"/>
      <c r="Z19" s="8"/>
      <c r="AA19" s="9"/>
    </row>
    <row r="20" spans="3:27" ht="15" customHeight="1" x14ac:dyDescent="0.25">
      <c r="C20" s="36" t="s">
        <v>44</v>
      </c>
      <c r="D20" s="30"/>
      <c r="E20" s="30"/>
      <c r="F20" s="30"/>
      <c r="G20" s="30"/>
      <c r="H20" s="37"/>
      <c r="I20" s="38">
        <v>60000</v>
      </c>
      <c r="J20" s="19">
        <v>53600</v>
      </c>
      <c r="K20" s="7"/>
      <c r="L20" s="8" t="s">
        <v>7</v>
      </c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8"/>
      <c r="AA20" s="9"/>
    </row>
    <row r="21" spans="3:27" ht="15" customHeight="1" x14ac:dyDescent="0.25">
      <c r="C21" s="39" t="s">
        <v>45</v>
      </c>
      <c r="D21" s="40"/>
      <c r="E21" s="40"/>
      <c r="F21" s="40"/>
      <c r="G21" s="40"/>
      <c r="H21" s="41"/>
      <c r="I21" s="42">
        <v>40500</v>
      </c>
      <c r="J21" s="20">
        <v>44100</v>
      </c>
      <c r="K21" s="7"/>
      <c r="L21" s="8" t="s">
        <v>7</v>
      </c>
      <c r="O21" s="67" t="s">
        <v>74</v>
      </c>
      <c r="P21" s="59" t="s">
        <v>9</v>
      </c>
      <c r="Q21" s="68" t="s">
        <v>75</v>
      </c>
      <c r="R21" s="68" t="s">
        <v>10</v>
      </c>
      <c r="S21" s="68" t="s">
        <v>76</v>
      </c>
      <c r="T21" s="68" t="s">
        <v>10</v>
      </c>
      <c r="U21" s="68" t="s">
        <v>77</v>
      </c>
      <c r="V21" s="68" t="s">
        <v>10</v>
      </c>
      <c r="W21" s="68" t="s">
        <v>78</v>
      </c>
      <c r="X21" s="68" t="s">
        <v>16</v>
      </c>
      <c r="Y21" s="69" t="s">
        <v>58</v>
      </c>
      <c r="Z21" s="8"/>
      <c r="AA21" s="9"/>
    </row>
    <row r="22" spans="3:27" ht="15" customHeight="1" x14ac:dyDescent="0.25">
      <c r="C22" s="30"/>
      <c r="D22" s="30"/>
      <c r="E22" s="30"/>
      <c r="F22" s="30"/>
      <c r="G22" s="30"/>
      <c r="H22" s="30"/>
      <c r="I22" s="30"/>
      <c r="J22" s="30"/>
      <c r="K22" s="7"/>
      <c r="L22" s="8" t="s">
        <v>7</v>
      </c>
      <c r="O22" s="30"/>
      <c r="P22" s="53" t="s">
        <v>9</v>
      </c>
      <c r="Q22" s="53">
        <f>Q28</f>
        <v>67700</v>
      </c>
      <c r="R22" s="53" t="s">
        <v>10</v>
      </c>
      <c r="S22" s="53">
        <f>I27</f>
        <v>53000</v>
      </c>
      <c r="T22" s="53" t="s">
        <v>10</v>
      </c>
      <c r="U22" s="53">
        <f>I28</f>
        <v>7600</v>
      </c>
      <c r="V22" s="53" t="s">
        <v>10</v>
      </c>
      <c r="W22" s="53">
        <f>I29</f>
        <v>4400</v>
      </c>
      <c r="X22" s="53" t="s">
        <v>16</v>
      </c>
      <c r="Y22" s="53">
        <f>Q9</f>
        <v>5800</v>
      </c>
      <c r="Z22" s="8"/>
      <c r="AA22" s="9"/>
    </row>
    <row r="23" spans="3:27" ht="15" customHeight="1" x14ac:dyDescent="0.25">
      <c r="C23" s="29" t="s">
        <v>46</v>
      </c>
      <c r="D23" s="30"/>
      <c r="E23" s="30"/>
      <c r="F23" s="30"/>
      <c r="G23" s="30"/>
      <c r="H23" s="30"/>
      <c r="I23" s="30"/>
      <c r="J23" s="30"/>
      <c r="K23" s="7"/>
      <c r="L23" s="8" t="s">
        <v>7</v>
      </c>
      <c r="O23" s="53"/>
      <c r="P23" s="53" t="s">
        <v>9</v>
      </c>
      <c r="Q23" s="62">
        <f>Q22-S22-U22-W22+Y22</f>
        <v>8500</v>
      </c>
      <c r="R23" s="30"/>
      <c r="S23" s="30"/>
      <c r="T23" s="30"/>
      <c r="U23" s="30"/>
      <c r="V23" s="30"/>
      <c r="W23" s="30"/>
      <c r="X23" s="30"/>
      <c r="Y23" s="30"/>
      <c r="Z23" s="8"/>
      <c r="AA23" s="9"/>
    </row>
    <row r="24" spans="3:27" ht="15" customHeight="1" x14ac:dyDescent="0.25">
      <c r="C24" s="30"/>
      <c r="D24" s="30"/>
      <c r="E24" s="30"/>
      <c r="F24" s="30"/>
      <c r="G24" s="30"/>
      <c r="H24" s="30"/>
      <c r="I24" s="74" t="s">
        <v>89</v>
      </c>
      <c r="J24" s="31" t="s">
        <v>90</v>
      </c>
      <c r="K24" s="7"/>
      <c r="L24" s="8" t="s">
        <v>7</v>
      </c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8"/>
      <c r="AA24" s="9"/>
    </row>
    <row r="25" spans="3:27" ht="15" customHeight="1" x14ac:dyDescent="0.25">
      <c r="C25" s="45" t="s">
        <v>47</v>
      </c>
      <c r="D25" s="33"/>
      <c r="E25" s="33"/>
      <c r="F25" s="33"/>
      <c r="G25" s="33"/>
      <c r="H25" s="34"/>
      <c r="I25" s="35">
        <v>66000</v>
      </c>
      <c r="J25" s="23">
        <v>74000</v>
      </c>
      <c r="K25" s="7"/>
      <c r="L25" s="8" t="s">
        <v>7</v>
      </c>
      <c r="O25" s="58" t="s">
        <v>75</v>
      </c>
      <c r="P25" s="59" t="s">
        <v>9</v>
      </c>
      <c r="Q25" s="59" t="s">
        <v>79</v>
      </c>
      <c r="R25" s="59" t="s">
        <v>10</v>
      </c>
      <c r="S25" s="60" t="s">
        <v>80</v>
      </c>
      <c r="T25" s="60"/>
      <c r="U25" s="60"/>
      <c r="V25" s="60"/>
      <c r="W25" s="60"/>
      <c r="X25" s="60"/>
      <c r="Y25" s="61"/>
      <c r="Z25" s="8"/>
      <c r="AA25" s="9"/>
    </row>
    <row r="26" spans="3:27" ht="15" customHeight="1" x14ac:dyDescent="0.25">
      <c r="C26" s="36" t="s">
        <v>48</v>
      </c>
      <c r="D26" s="30"/>
      <c r="E26" s="30"/>
      <c r="F26" s="30"/>
      <c r="G26" s="30"/>
      <c r="H26" s="37"/>
      <c r="I26" s="38">
        <v>1700</v>
      </c>
      <c r="J26" s="19">
        <v>1400</v>
      </c>
      <c r="K26" s="7"/>
      <c r="L26" s="8" t="s">
        <v>7</v>
      </c>
      <c r="O26" s="30"/>
      <c r="P26" s="53" t="s">
        <v>9</v>
      </c>
      <c r="Q26" s="53" t="s">
        <v>79</v>
      </c>
      <c r="R26" s="53" t="s">
        <v>10</v>
      </c>
      <c r="S26" s="53" t="s">
        <v>81</v>
      </c>
      <c r="T26" s="30" t="s">
        <v>82</v>
      </c>
      <c r="U26" s="30"/>
      <c r="V26" s="53" t="s">
        <v>10</v>
      </c>
      <c r="W26" s="53" t="s">
        <v>83</v>
      </c>
      <c r="X26" s="53" t="s">
        <v>84</v>
      </c>
      <c r="Y26" s="30"/>
      <c r="Z26" s="8"/>
      <c r="AA26" s="7"/>
    </row>
    <row r="27" spans="3:27" ht="15" customHeight="1" x14ac:dyDescent="0.25">
      <c r="C27" s="39" t="s">
        <v>49</v>
      </c>
      <c r="D27" s="40"/>
      <c r="E27" s="40"/>
      <c r="F27" s="40"/>
      <c r="G27" s="40"/>
      <c r="H27" s="41"/>
      <c r="I27" s="42">
        <v>53000</v>
      </c>
      <c r="J27" s="20">
        <v>52800</v>
      </c>
      <c r="K27" s="7"/>
      <c r="L27" s="8" t="s">
        <v>7</v>
      </c>
      <c r="O27" s="30"/>
      <c r="P27" s="53" t="s">
        <v>9</v>
      </c>
      <c r="Q27" s="53">
        <f>I25</f>
        <v>66000</v>
      </c>
      <c r="R27" s="53" t="s">
        <v>10</v>
      </c>
      <c r="S27" s="53" t="s">
        <v>81</v>
      </c>
      <c r="T27" s="53">
        <f>-I26</f>
        <v>-1700</v>
      </c>
      <c r="U27" s="53" t="s">
        <v>84</v>
      </c>
      <c r="V27" s="30"/>
      <c r="W27" s="30"/>
      <c r="X27" s="30"/>
      <c r="Y27" s="30"/>
      <c r="Z27" s="8"/>
      <c r="AA27" s="7"/>
    </row>
    <row r="28" spans="3:27" ht="15" customHeight="1" x14ac:dyDescent="0.25">
      <c r="C28" s="36" t="s">
        <v>50</v>
      </c>
      <c r="D28" s="30"/>
      <c r="E28" s="30"/>
      <c r="F28" s="30"/>
      <c r="G28" s="30"/>
      <c r="H28" s="37"/>
      <c r="I28" s="38">
        <v>7600</v>
      </c>
      <c r="J28" s="19">
        <v>7700</v>
      </c>
      <c r="K28" s="7"/>
      <c r="L28" s="8" t="s">
        <v>7</v>
      </c>
      <c r="O28" s="53"/>
      <c r="P28" s="53" t="s">
        <v>9</v>
      </c>
      <c r="Q28" s="62">
        <f>Q27-T27</f>
        <v>67700</v>
      </c>
      <c r="R28" s="30"/>
      <c r="S28" s="30"/>
      <c r="T28" s="30"/>
      <c r="U28" s="30"/>
      <c r="V28" s="30"/>
      <c r="W28" s="30"/>
      <c r="X28" s="30"/>
      <c r="Y28" s="30"/>
      <c r="Z28" s="8"/>
      <c r="AA28" s="7"/>
    </row>
    <row r="29" spans="3:27" ht="15" customHeight="1" x14ac:dyDescent="0.25">
      <c r="C29" s="39" t="s">
        <v>51</v>
      </c>
      <c r="D29" s="40"/>
      <c r="E29" s="40"/>
      <c r="F29" s="40"/>
      <c r="G29" s="40"/>
      <c r="H29" s="41"/>
      <c r="I29" s="42">
        <v>4400</v>
      </c>
      <c r="J29" s="20">
        <v>5100</v>
      </c>
      <c r="K29" s="7"/>
      <c r="L29" s="8" t="s">
        <v>7</v>
      </c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8"/>
      <c r="AA29" s="7"/>
    </row>
    <row r="30" spans="3:27" ht="15" customHeight="1" x14ac:dyDescent="0.25">
      <c r="C30" s="36" t="s">
        <v>52</v>
      </c>
      <c r="D30" s="30"/>
      <c r="E30" s="30"/>
      <c r="F30" s="30"/>
      <c r="G30" s="30"/>
      <c r="H30" s="37"/>
      <c r="I30" s="38">
        <v>8100</v>
      </c>
      <c r="J30" s="19">
        <v>5500</v>
      </c>
      <c r="K30" s="7"/>
      <c r="L30" s="8" t="s">
        <v>7</v>
      </c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8"/>
      <c r="AA30" s="7"/>
    </row>
    <row r="31" spans="3:27" ht="15" customHeight="1" x14ac:dyDescent="0.25">
      <c r="C31" s="36" t="s">
        <v>53</v>
      </c>
      <c r="D31" s="30"/>
      <c r="E31" s="30"/>
      <c r="F31" s="30"/>
      <c r="G31" s="30"/>
      <c r="H31" s="37"/>
      <c r="I31" s="38">
        <v>-1600</v>
      </c>
      <c r="J31" s="19">
        <v>800</v>
      </c>
      <c r="K31" s="7"/>
      <c r="L31" s="8" t="s">
        <v>7</v>
      </c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8"/>
      <c r="AA31" s="7"/>
    </row>
    <row r="32" spans="3:27" ht="15" customHeight="1" x14ac:dyDescent="0.25">
      <c r="C32" s="39" t="s">
        <v>29</v>
      </c>
      <c r="D32" s="40"/>
      <c r="E32" s="40"/>
      <c r="F32" s="40"/>
      <c r="G32" s="40"/>
      <c r="H32" s="41"/>
      <c r="I32" s="42">
        <v>700</v>
      </c>
      <c r="J32" s="20">
        <v>600</v>
      </c>
      <c r="K32" s="7"/>
      <c r="L32" s="8" t="s">
        <v>7</v>
      </c>
      <c r="M32" s="73" t="s">
        <v>28</v>
      </c>
      <c r="N32" s="63" t="s">
        <v>34</v>
      </c>
      <c r="O32" s="50" t="s">
        <v>9</v>
      </c>
      <c r="P32" s="64" t="s">
        <v>20</v>
      </c>
      <c r="Q32" s="64" t="s">
        <v>71</v>
      </c>
      <c r="R32" s="64" t="s">
        <v>10</v>
      </c>
      <c r="S32" s="64" t="s">
        <v>72</v>
      </c>
      <c r="T32" s="64" t="s">
        <v>21</v>
      </c>
      <c r="U32" s="65" t="s">
        <v>19</v>
      </c>
      <c r="V32" s="70" t="s">
        <v>85</v>
      </c>
      <c r="W32" s="66"/>
      <c r="X32" s="66"/>
      <c r="Y32" s="52"/>
      <c r="Z32" s="8"/>
      <c r="AA32" s="7"/>
    </row>
    <row r="33" spans="1:27" ht="15" customHeight="1" x14ac:dyDescent="0.25">
      <c r="C33" s="39" t="s">
        <v>54</v>
      </c>
      <c r="D33" s="40"/>
      <c r="E33" s="40"/>
      <c r="F33" s="40"/>
      <c r="G33" s="40"/>
      <c r="H33" s="41"/>
      <c r="I33" s="42">
        <v>3400</v>
      </c>
      <c r="J33" s="20">
        <v>4400</v>
      </c>
      <c r="K33" s="7"/>
      <c r="L33" s="8" t="s">
        <v>7</v>
      </c>
      <c r="N33" s="30"/>
      <c r="O33" s="53" t="s">
        <v>9</v>
      </c>
      <c r="P33" s="53" t="s">
        <v>20</v>
      </c>
      <c r="Q33" s="8">
        <f>Q23</f>
        <v>8500</v>
      </c>
      <c r="R33" s="53" t="s">
        <v>10</v>
      </c>
      <c r="S33" s="8">
        <f>I33</f>
        <v>3400</v>
      </c>
      <c r="T33" s="17" t="s">
        <v>21</v>
      </c>
      <c r="U33" s="54" t="s">
        <v>19</v>
      </c>
      <c r="V33" s="53" t="s">
        <v>86</v>
      </c>
      <c r="W33" s="53">
        <f>I19</f>
        <v>152800</v>
      </c>
      <c r="X33" s="53" t="s">
        <v>87</v>
      </c>
      <c r="Y33" s="53">
        <f>J19</f>
        <v>160600</v>
      </c>
      <c r="Z33" s="8"/>
      <c r="AA33" s="7"/>
    </row>
    <row r="34" spans="1:27" ht="15" customHeight="1" x14ac:dyDescent="0.25">
      <c r="C34" s="7"/>
      <c r="D34" s="7"/>
      <c r="E34" s="7"/>
      <c r="F34" s="7"/>
      <c r="G34" s="7"/>
      <c r="H34" s="7"/>
      <c r="I34" s="7"/>
      <c r="J34" s="7"/>
      <c r="K34" s="7"/>
      <c r="L34" s="8" t="s">
        <v>7</v>
      </c>
      <c r="N34" s="30"/>
      <c r="O34" s="53" t="s">
        <v>9</v>
      </c>
      <c r="P34" s="56">
        <f>(Q33-S33)/AVERAGE(W33,Y33)</f>
        <v>3.2546266751754947E-2</v>
      </c>
      <c r="Q34" s="57" t="s">
        <v>93</v>
      </c>
      <c r="R34" s="30"/>
      <c r="S34" s="30"/>
      <c r="T34" s="30"/>
      <c r="U34" s="30"/>
      <c r="V34" s="30"/>
      <c r="W34" s="21" t="str">
        <f>IF(P34&gt;=2.6%,"GOOD", "BAD")</f>
        <v>GOOD</v>
      </c>
      <c r="X34" s="30"/>
      <c r="Y34" s="30"/>
      <c r="Z34" s="8"/>
      <c r="AA34" s="7"/>
    </row>
    <row r="35" spans="1:27" ht="15" customHeight="1" x14ac:dyDescent="0.25">
      <c r="C35" s="29" t="s">
        <v>55</v>
      </c>
      <c r="F35" s="7"/>
      <c r="G35" s="7"/>
      <c r="H35" s="7"/>
      <c r="I35" s="7"/>
      <c r="J35" s="7"/>
      <c r="K35" s="7"/>
      <c r="L35" s="8" t="s">
        <v>7</v>
      </c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8"/>
      <c r="AA35" s="7"/>
    </row>
    <row r="36" spans="1:27" ht="15" customHeight="1" x14ac:dyDescent="0.25">
      <c r="F36" s="7"/>
      <c r="G36" s="7"/>
      <c r="H36" s="7"/>
      <c r="I36" s="7"/>
      <c r="J36" s="7"/>
      <c r="K36" s="7"/>
      <c r="L36" s="8" t="s">
        <v>7</v>
      </c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8"/>
      <c r="AA36" s="7"/>
    </row>
    <row r="37" spans="1:27" ht="15" customHeight="1" x14ac:dyDescent="0.25">
      <c r="C37" s="46" t="s">
        <v>56</v>
      </c>
      <c r="D37" s="14"/>
      <c r="E37" s="14"/>
      <c r="F37" s="18"/>
      <c r="G37" s="18"/>
      <c r="H37" s="22"/>
      <c r="I37" s="47">
        <v>3</v>
      </c>
      <c r="J37" s="48" t="s">
        <v>26</v>
      </c>
      <c r="K37" s="7"/>
      <c r="L37" s="8" t="s">
        <v>7</v>
      </c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8"/>
      <c r="AA37" s="7"/>
    </row>
    <row r="38" spans="1:27" ht="15" customHeight="1" x14ac:dyDescent="0.25">
      <c r="C38" s="7"/>
      <c r="D38" s="7"/>
      <c r="E38" s="7"/>
      <c r="F38" s="7"/>
      <c r="G38" s="7"/>
      <c r="H38" s="7"/>
      <c r="I38" s="7"/>
      <c r="J38" s="7"/>
      <c r="K38" s="7"/>
      <c r="L38" s="8" t="s">
        <v>7</v>
      </c>
      <c r="M38" s="73" t="s">
        <v>30</v>
      </c>
      <c r="N38" s="49" t="s">
        <v>35</v>
      </c>
      <c r="O38" s="71"/>
      <c r="P38" s="71"/>
      <c r="Q38" s="50" t="s">
        <v>9</v>
      </c>
      <c r="R38" s="50" t="s">
        <v>79</v>
      </c>
      <c r="S38" s="51" t="s">
        <v>19</v>
      </c>
      <c r="T38" s="50" t="s">
        <v>88</v>
      </c>
      <c r="U38" s="71"/>
      <c r="V38" s="71"/>
      <c r="W38" s="71"/>
      <c r="X38" s="71"/>
      <c r="Y38" s="52"/>
      <c r="Z38" s="8"/>
      <c r="AA38" s="7"/>
    </row>
    <row r="39" spans="1:27" ht="1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8" t="s">
        <v>7</v>
      </c>
      <c r="N39" s="30"/>
      <c r="O39" s="30"/>
      <c r="P39" s="30"/>
      <c r="Q39" s="53" t="s">
        <v>9</v>
      </c>
      <c r="R39" s="53">
        <f>I25</f>
        <v>66000</v>
      </c>
      <c r="S39" s="54" t="s">
        <v>19</v>
      </c>
      <c r="T39" s="53">
        <f>I21</f>
        <v>40500</v>
      </c>
      <c r="U39" s="30"/>
      <c r="V39" s="30"/>
      <c r="W39" s="30"/>
      <c r="X39" s="30"/>
      <c r="Y39" s="30"/>
      <c r="Z39" s="8"/>
      <c r="AA39" s="7"/>
    </row>
    <row r="40" spans="1:27" ht="15" customHeight="1" x14ac:dyDescent="0.25">
      <c r="L40" s="8" t="s">
        <v>7</v>
      </c>
      <c r="N40" s="30"/>
      <c r="O40" s="30"/>
      <c r="P40" s="30"/>
      <c r="Q40" s="53" t="s">
        <v>9</v>
      </c>
      <c r="R40" s="72">
        <f>R39/T39</f>
        <v>1.6296296296296295</v>
      </c>
      <c r="S40" s="57" t="s">
        <v>94</v>
      </c>
      <c r="T40" s="30"/>
      <c r="U40" s="30"/>
      <c r="V40" s="30"/>
      <c r="W40" s="30"/>
      <c r="X40" s="30"/>
      <c r="Y40" s="30"/>
      <c r="Z40" s="8"/>
      <c r="AA40" s="7"/>
    </row>
    <row r="41" spans="1:27" ht="15" customHeight="1" x14ac:dyDescent="0.25">
      <c r="L41" s="8" t="s">
        <v>7</v>
      </c>
      <c r="N41" s="30"/>
      <c r="O41" s="30"/>
      <c r="P41" s="30"/>
      <c r="Q41" s="30"/>
      <c r="R41" s="21" t="str">
        <f>IF(R40&lt;=300%,"GOOD", "BAD")</f>
        <v>GOOD</v>
      </c>
      <c r="S41" s="30"/>
      <c r="T41" s="30"/>
      <c r="U41" s="30"/>
      <c r="V41" s="30"/>
      <c r="W41" s="30"/>
      <c r="X41" s="30"/>
      <c r="Z41" s="8"/>
      <c r="AA41" s="7"/>
    </row>
    <row r="42" spans="1:27" ht="15" customHeight="1" x14ac:dyDescent="0.25">
      <c r="L42" s="8" t="s">
        <v>7</v>
      </c>
      <c r="Z42" s="8"/>
      <c r="AA42" s="7"/>
    </row>
    <row r="43" spans="1:27" ht="15" customHeight="1" x14ac:dyDescent="0.25">
      <c r="L43" s="8" t="s">
        <v>7</v>
      </c>
      <c r="Z43" s="8"/>
      <c r="AA43" s="7"/>
    </row>
    <row r="44" spans="1:27" ht="15" customHeight="1" x14ac:dyDescent="0.25">
      <c r="L44" s="8" t="s">
        <v>7</v>
      </c>
      <c r="Z44" s="8"/>
      <c r="AA44" s="7"/>
    </row>
    <row r="45" spans="1:27" ht="15" customHeight="1" x14ac:dyDescent="0.25">
      <c r="L45" s="8" t="s">
        <v>7</v>
      </c>
      <c r="Z45" s="8"/>
      <c r="AA45" s="7"/>
    </row>
    <row r="46" spans="1:27" ht="15" customHeight="1" x14ac:dyDescent="0.25">
      <c r="L46" s="8" t="s">
        <v>7</v>
      </c>
      <c r="Z46" s="8"/>
      <c r="AA46" s="7"/>
    </row>
    <row r="47" spans="1:27" ht="15" customHeight="1" x14ac:dyDescent="0.25">
      <c r="L47" s="8" t="s">
        <v>7</v>
      </c>
      <c r="Z47" s="8"/>
      <c r="AA47" s="7"/>
    </row>
    <row r="48" spans="1:27" ht="15" customHeight="1" x14ac:dyDescent="0.25">
      <c r="L48" s="8" t="s">
        <v>7</v>
      </c>
      <c r="Z48" s="8"/>
      <c r="AA48" s="7"/>
    </row>
    <row r="49" spans="12:27" ht="15" customHeight="1" x14ac:dyDescent="0.25">
      <c r="L49" s="8" t="s">
        <v>7</v>
      </c>
      <c r="Z49" s="8"/>
      <c r="AA49" s="7"/>
    </row>
    <row r="50" spans="12:27" ht="15" customHeight="1" x14ac:dyDescent="0.25">
      <c r="L50" s="8" t="s">
        <v>7</v>
      </c>
      <c r="Z50" s="8"/>
      <c r="AA50" s="7"/>
    </row>
    <row r="51" spans="12:27" ht="15" customHeight="1" x14ac:dyDescent="0.25">
      <c r="L51" s="8" t="s">
        <v>7</v>
      </c>
      <c r="Z51" s="8"/>
    </row>
    <row r="52" spans="12:27" ht="15" customHeight="1" x14ac:dyDescent="0.25">
      <c r="L52" s="8" t="s">
        <v>7</v>
      </c>
      <c r="Z52" s="8"/>
    </row>
    <row r="53" spans="12:27" ht="15" customHeight="1" x14ac:dyDescent="0.25">
      <c r="L53" s="8" t="s">
        <v>7</v>
      </c>
      <c r="Z53" s="8"/>
    </row>
    <row r="54" spans="12:27" ht="15" customHeight="1" x14ac:dyDescent="0.25">
      <c r="L54" s="8" t="s">
        <v>7</v>
      </c>
      <c r="Z54" s="8"/>
    </row>
    <row r="55" spans="12:27" ht="15" customHeight="1" x14ac:dyDescent="0.25">
      <c r="L55" s="8" t="s">
        <v>7</v>
      </c>
      <c r="Z55" s="8"/>
    </row>
    <row r="56" spans="12:27" ht="15" customHeight="1" x14ac:dyDescent="0.25">
      <c r="L56" s="8" t="s">
        <v>7</v>
      </c>
      <c r="Z56" s="8"/>
    </row>
    <row r="57" spans="12:27" ht="15" customHeight="1" x14ac:dyDescent="0.25">
      <c r="L57" s="8" t="s">
        <v>7</v>
      </c>
      <c r="Z57" s="8"/>
    </row>
    <row r="58" spans="12:27" ht="15" customHeight="1" x14ac:dyDescent="0.25">
      <c r="L58" s="8" t="s">
        <v>7</v>
      </c>
      <c r="Z58" s="8"/>
    </row>
    <row r="59" spans="12:27" ht="15" customHeight="1" x14ac:dyDescent="0.25">
      <c r="L59" s="8" t="s">
        <v>7</v>
      </c>
      <c r="Z59" s="8"/>
    </row>
    <row r="60" spans="12:27" x14ac:dyDescent="0.25">
      <c r="L60" s="8" t="s">
        <v>7</v>
      </c>
    </row>
  </sheetData>
  <conditionalFormatting sqref="R2">
    <cfRule type="cellIs" dxfId="15" priority="1" operator="equal">
      <formula>"is met"</formula>
    </cfRule>
    <cfRule type="cellIs" dxfId="14" priority="2" operator="equal">
      <formula>"is not met"</formula>
    </cfRule>
  </conditionalFormatting>
  <hyperlinks>
    <hyperlink ref="M1" location="TOC!A1" display="TOC!A1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A60"/>
  <sheetViews>
    <sheetView zoomScale="90" zoomScaleNormal="90" workbookViewId="0"/>
  </sheetViews>
  <sheetFormatPr defaultColWidth="9.140625" defaultRowHeight="15" x14ac:dyDescent="0.25"/>
  <cols>
    <col min="1" max="1" width="14" style="6" bestFit="1" customWidth="1"/>
    <col min="2" max="2" width="4.7109375" style="6" customWidth="1"/>
    <col min="3" max="8" width="9.140625" style="6" customWidth="1"/>
    <col min="9" max="10" width="12.7109375" style="6" customWidth="1"/>
    <col min="11" max="11" width="9.140625" style="6" customWidth="1"/>
    <col min="12" max="12" width="9.140625" style="6"/>
    <col min="13" max="14" width="9.140625" style="6" customWidth="1"/>
    <col min="15" max="22" width="9.140625" style="6"/>
    <col min="23" max="25" width="9.140625" style="6" customWidth="1"/>
    <col min="26" max="16384" width="9.140625" style="6"/>
  </cols>
  <sheetData>
    <row r="1" spans="1:27" ht="15" customHeight="1" x14ac:dyDescent="0.25">
      <c r="A1" s="5" t="s">
        <v>3</v>
      </c>
      <c r="C1" t="s">
        <v>95</v>
      </c>
      <c r="D1" s="16"/>
      <c r="E1" s="16"/>
      <c r="L1" s="17" t="s">
        <v>7</v>
      </c>
      <c r="Z1" s="17"/>
    </row>
    <row r="2" spans="1:27" ht="15" customHeight="1" x14ac:dyDescent="0.25">
      <c r="A2" s="5" t="s">
        <v>4</v>
      </c>
      <c r="C2" s="6" t="s">
        <v>96</v>
      </c>
      <c r="L2" s="17" t="s">
        <v>7</v>
      </c>
      <c r="Z2" s="17"/>
    </row>
    <row r="3" spans="1:27" ht="15" customHeight="1" x14ac:dyDescent="0.25">
      <c r="A3" s="5" t="s">
        <v>5</v>
      </c>
      <c r="C3" s="6" t="s">
        <v>97</v>
      </c>
      <c r="L3" s="17" t="s">
        <v>7</v>
      </c>
      <c r="M3" s="73" t="s">
        <v>17</v>
      </c>
      <c r="N3" s="49" t="s">
        <v>57</v>
      </c>
      <c r="O3" s="50" t="s">
        <v>9</v>
      </c>
      <c r="P3" s="50">
        <v>2</v>
      </c>
      <c r="Q3" s="50" t="s">
        <v>23</v>
      </c>
      <c r="R3" s="50" t="s">
        <v>58</v>
      </c>
      <c r="S3" s="51" t="s">
        <v>59</v>
      </c>
      <c r="T3" s="50" t="s">
        <v>60</v>
      </c>
      <c r="U3" s="50" t="s">
        <v>16</v>
      </c>
      <c r="V3" s="50" t="s">
        <v>61</v>
      </c>
      <c r="W3" s="50" t="s">
        <v>10</v>
      </c>
      <c r="X3" s="50" t="s">
        <v>58</v>
      </c>
      <c r="Y3" s="52" t="s">
        <v>21</v>
      </c>
      <c r="Z3" s="17"/>
    </row>
    <row r="4" spans="1:27" ht="1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8" t="s">
        <v>7</v>
      </c>
      <c r="N4" s="29"/>
      <c r="O4" s="53" t="s">
        <v>9</v>
      </c>
      <c r="P4" s="53">
        <v>2</v>
      </c>
      <c r="Q4" s="53" t="s">
        <v>23</v>
      </c>
      <c r="R4" s="53">
        <f>Q9</f>
        <v>10900</v>
      </c>
      <c r="S4" s="54" t="s">
        <v>59</v>
      </c>
      <c r="T4" s="53">
        <f>Y12</f>
        <v>116400</v>
      </c>
      <c r="U4" s="53" t="s">
        <v>16</v>
      </c>
      <c r="V4" s="53">
        <f>Y13</f>
        <v>102500</v>
      </c>
      <c r="W4" s="53" t="s">
        <v>10</v>
      </c>
      <c r="X4" s="53">
        <f>Q9</f>
        <v>10900</v>
      </c>
      <c r="Y4" s="30" t="s">
        <v>21</v>
      </c>
      <c r="Z4" s="8"/>
      <c r="AA4" s="9"/>
    </row>
    <row r="5" spans="1:27" ht="15" customHeight="1" x14ac:dyDescent="0.25">
      <c r="A5" s="15" t="s">
        <v>8</v>
      </c>
      <c r="B5" s="17" t="s">
        <v>17</v>
      </c>
      <c r="C5" s="7" t="s">
        <v>32</v>
      </c>
      <c r="D5" s="7"/>
      <c r="E5" s="7"/>
      <c r="F5" s="7"/>
      <c r="G5" s="7"/>
      <c r="H5" s="7"/>
      <c r="I5" s="7"/>
      <c r="J5" s="7"/>
      <c r="K5" s="7"/>
      <c r="L5" s="8" t="s">
        <v>7</v>
      </c>
      <c r="N5" s="55" t="s">
        <v>57</v>
      </c>
      <c r="O5" s="55" t="s">
        <v>9</v>
      </c>
      <c r="P5" s="56">
        <f>2*R4/(T4+V4-X4)</f>
        <v>0.10480769230769231</v>
      </c>
      <c r="Q5" s="57" t="s">
        <v>91</v>
      </c>
      <c r="R5" s="30"/>
      <c r="S5" s="30"/>
      <c r="T5" s="30"/>
      <c r="U5" s="30"/>
      <c r="V5" s="30"/>
      <c r="W5" s="30"/>
      <c r="X5" s="30"/>
      <c r="Y5" s="30"/>
      <c r="Z5" s="8"/>
      <c r="AA5" s="9"/>
    </row>
    <row r="6" spans="1:27" ht="15" customHeight="1" x14ac:dyDescent="0.25">
      <c r="B6" s="17" t="s">
        <v>18</v>
      </c>
      <c r="C6" s="7" t="s">
        <v>33</v>
      </c>
      <c r="D6" s="7"/>
      <c r="E6" s="7"/>
      <c r="F6" s="7"/>
      <c r="G6" s="7"/>
      <c r="H6" s="7"/>
      <c r="I6" s="7"/>
      <c r="J6" s="7"/>
      <c r="K6" s="7"/>
      <c r="L6" s="8" t="s">
        <v>7</v>
      </c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8"/>
      <c r="AA6" s="9"/>
    </row>
    <row r="7" spans="1:27" ht="15" customHeight="1" x14ac:dyDescent="0.25">
      <c r="B7" s="17" t="s">
        <v>28</v>
      </c>
      <c r="C7" s="7" t="s">
        <v>34</v>
      </c>
      <c r="D7" s="7"/>
      <c r="E7" s="7"/>
      <c r="F7" s="7"/>
      <c r="G7" s="7"/>
      <c r="H7" s="7"/>
      <c r="I7" s="7"/>
      <c r="J7" s="7"/>
      <c r="K7" s="7"/>
      <c r="L7" s="8" t="s">
        <v>7</v>
      </c>
      <c r="O7" s="58" t="s">
        <v>58</v>
      </c>
      <c r="P7" s="59" t="s">
        <v>9</v>
      </c>
      <c r="Q7" s="60" t="s">
        <v>31</v>
      </c>
      <c r="R7" s="59" t="s">
        <v>16</v>
      </c>
      <c r="S7" s="60" t="s">
        <v>62</v>
      </c>
      <c r="T7" s="60"/>
      <c r="U7" s="60"/>
      <c r="V7" s="59" t="s">
        <v>10</v>
      </c>
      <c r="W7" s="59" t="s">
        <v>63</v>
      </c>
      <c r="X7" s="60"/>
      <c r="Y7" s="61"/>
      <c r="Z7" s="8"/>
      <c r="AA7" s="9"/>
    </row>
    <row r="8" spans="1:27" ht="15" customHeight="1" x14ac:dyDescent="0.25">
      <c r="A8" s="15"/>
      <c r="B8" s="28" t="s">
        <v>30</v>
      </c>
      <c r="C8" s="7" t="s">
        <v>35</v>
      </c>
      <c r="D8" s="7"/>
      <c r="E8" s="7"/>
      <c r="F8" s="7"/>
      <c r="G8" s="7"/>
      <c r="H8" s="7"/>
      <c r="I8" s="7"/>
      <c r="J8" s="7"/>
      <c r="K8" s="9"/>
      <c r="L8" s="8" t="s">
        <v>7</v>
      </c>
      <c r="O8" s="53" t="s">
        <v>58</v>
      </c>
      <c r="P8" s="53" t="s">
        <v>9</v>
      </c>
      <c r="Q8" s="53">
        <f>I30</f>
        <v>10100</v>
      </c>
      <c r="R8" s="53" t="s">
        <v>16</v>
      </c>
      <c r="S8" s="53">
        <f>I31</f>
        <v>1700</v>
      </c>
      <c r="T8" s="53" t="s">
        <v>10</v>
      </c>
      <c r="U8" s="53">
        <f>I32</f>
        <v>900</v>
      </c>
      <c r="V8" s="30"/>
      <c r="W8" s="30"/>
      <c r="X8" s="30"/>
      <c r="Y8" s="30"/>
      <c r="Z8" s="8"/>
      <c r="AA8" s="9"/>
    </row>
    <row r="9" spans="1:27" ht="15" customHeight="1" x14ac:dyDescent="0.25">
      <c r="A9" s="9"/>
      <c r="B9" s="9"/>
      <c r="C9" s="7"/>
      <c r="D9" s="7"/>
      <c r="E9" s="7"/>
      <c r="F9" s="7"/>
      <c r="G9" s="7"/>
      <c r="H9" s="7"/>
      <c r="I9" s="7"/>
      <c r="J9" s="7"/>
      <c r="K9" s="9"/>
      <c r="L9" s="8" t="s">
        <v>7</v>
      </c>
      <c r="O9" s="30"/>
      <c r="P9" s="53" t="s">
        <v>9</v>
      </c>
      <c r="Q9" s="62">
        <f>Q8+S8-U8</f>
        <v>10900</v>
      </c>
      <c r="R9" s="30"/>
      <c r="S9" s="30"/>
      <c r="T9" s="30"/>
      <c r="U9" s="30"/>
      <c r="V9" s="30"/>
      <c r="W9" s="30"/>
      <c r="X9" s="30"/>
      <c r="Y9" s="30"/>
      <c r="Z9" s="8"/>
      <c r="AA9" s="9"/>
    </row>
    <row r="10" spans="1:27" ht="15" customHeight="1" x14ac:dyDescent="0.25">
      <c r="A10" s="15" t="s">
        <v>6</v>
      </c>
      <c r="B10" s="9"/>
      <c r="C10" s="29" t="s">
        <v>36</v>
      </c>
      <c r="D10" s="30"/>
      <c r="E10" s="30"/>
      <c r="F10" s="30"/>
      <c r="G10" s="30"/>
      <c r="H10" s="30"/>
      <c r="I10" s="30"/>
      <c r="J10" s="30"/>
      <c r="K10" s="9"/>
      <c r="L10" s="8" t="s">
        <v>7</v>
      </c>
      <c r="Z10" s="8"/>
      <c r="AA10" s="9"/>
    </row>
    <row r="11" spans="1:27" ht="15" customHeight="1" x14ac:dyDescent="0.25">
      <c r="A11" s="9"/>
      <c r="B11" s="9"/>
      <c r="C11" s="30"/>
      <c r="D11" s="30"/>
      <c r="E11" s="30"/>
      <c r="F11" s="30"/>
      <c r="G11" s="30"/>
      <c r="H11" s="30"/>
      <c r="I11" s="74" t="s">
        <v>89</v>
      </c>
      <c r="J11" s="31" t="s">
        <v>90</v>
      </c>
      <c r="K11" s="9"/>
      <c r="L11" s="8" t="s">
        <v>7</v>
      </c>
      <c r="O11" s="58" t="s">
        <v>64</v>
      </c>
      <c r="P11" s="59" t="s">
        <v>9</v>
      </c>
      <c r="Q11" s="59" t="s">
        <v>65</v>
      </c>
      <c r="R11" s="59" t="s">
        <v>16</v>
      </c>
      <c r="S11" s="60" t="s">
        <v>66</v>
      </c>
      <c r="T11" s="60"/>
      <c r="U11" s="59" t="s">
        <v>16</v>
      </c>
      <c r="V11" s="60" t="s">
        <v>67</v>
      </c>
      <c r="W11" s="60"/>
      <c r="X11" s="59" t="s">
        <v>16</v>
      </c>
      <c r="Y11" s="61" t="s">
        <v>68</v>
      </c>
      <c r="Z11" s="8"/>
      <c r="AA11" s="9"/>
    </row>
    <row r="12" spans="1:27" ht="15" customHeight="1" x14ac:dyDescent="0.35">
      <c r="A12" s="15"/>
      <c r="B12" s="9"/>
      <c r="C12" s="32" t="s">
        <v>37</v>
      </c>
      <c r="D12" s="33"/>
      <c r="E12" s="33"/>
      <c r="F12" s="33"/>
      <c r="G12" s="33"/>
      <c r="H12" s="34"/>
      <c r="I12" s="35">
        <v>8200</v>
      </c>
      <c r="J12" s="23">
        <v>6200</v>
      </c>
      <c r="K12" s="9"/>
      <c r="L12" s="8" t="s">
        <v>7</v>
      </c>
      <c r="O12" s="53" t="s">
        <v>69</v>
      </c>
      <c r="P12" s="53" t="s">
        <v>9</v>
      </c>
      <c r="Q12" s="53">
        <f>J12</f>
        <v>6200</v>
      </c>
      <c r="R12" s="53" t="s">
        <v>16</v>
      </c>
      <c r="S12" s="53">
        <f>J13</f>
        <v>81400</v>
      </c>
      <c r="T12" s="53" t="s">
        <v>16</v>
      </c>
      <c r="U12" s="53">
        <f>J14</f>
        <v>3500</v>
      </c>
      <c r="V12" s="53" t="s">
        <v>16</v>
      </c>
      <c r="W12" s="53">
        <f>J15</f>
        <v>25300</v>
      </c>
      <c r="X12" s="53" t="s">
        <v>9</v>
      </c>
      <c r="Y12" s="25">
        <f>SUM(J12:J15)</f>
        <v>116400</v>
      </c>
      <c r="Z12" s="8"/>
      <c r="AA12" s="9"/>
    </row>
    <row r="13" spans="1:27" ht="15" customHeight="1" x14ac:dyDescent="0.35">
      <c r="A13" s="9"/>
      <c r="B13" s="9"/>
      <c r="C13" s="36" t="s">
        <v>38</v>
      </c>
      <c r="D13" s="30"/>
      <c r="E13" s="30"/>
      <c r="F13" s="30"/>
      <c r="G13" s="30"/>
      <c r="H13" s="37"/>
      <c r="I13" s="38">
        <v>69000</v>
      </c>
      <c r="J13" s="19">
        <v>81400</v>
      </c>
      <c r="K13" s="9"/>
      <c r="L13" s="8" t="s">
        <v>7</v>
      </c>
      <c r="O13" s="53" t="s">
        <v>70</v>
      </c>
      <c r="P13" s="53" t="s">
        <v>9</v>
      </c>
      <c r="Q13" s="53">
        <f>I12</f>
        <v>8200</v>
      </c>
      <c r="R13" s="53" t="s">
        <v>16</v>
      </c>
      <c r="S13" s="53">
        <f>I13</f>
        <v>69000</v>
      </c>
      <c r="T13" s="53" t="s">
        <v>16</v>
      </c>
      <c r="U13" s="53">
        <f>I14</f>
        <v>4000</v>
      </c>
      <c r="V13" s="53" t="s">
        <v>16</v>
      </c>
      <c r="W13" s="53">
        <f>I15</f>
        <v>21300</v>
      </c>
      <c r="X13" s="53" t="s">
        <v>9</v>
      </c>
      <c r="Y13" s="25">
        <f>SUM(I12:I15)</f>
        <v>102500</v>
      </c>
      <c r="Z13" s="8"/>
      <c r="AA13" s="9"/>
    </row>
    <row r="14" spans="1:27" ht="15" customHeight="1" x14ac:dyDescent="0.25">
      <c r="A14" s="9"/>
      <c r="B14" s="9"/>
      <c r="C14" s="36" t="s">
        <v>22</v>
      </c>
      <c r="D14" s="30"/>
      <c r="E14" s="30"/>
      <c r="F14" s="30"/>
      <c r="G14" s="30"/>
      <c r="H14" s="37"/>
      <c r="I14" s="38">
        <v>4000</v>
      </c>
      <c r="J14" s="19">
        <v>3500</v>
      </c>
      <c r="K14" s="9"/>
      <c r="L14" s="8" t="s">
        <v>7</v>
      </c>
      <c r="Y14" s="30"/>
      <c r="Z14" s="8"/>
      <c r="AA14" s="9"/>
    </row>
    <row r="15" spans="1:27" ht="15" customHeight="1" x14ac:dyDescent="0.25">
      <c r="C15" s="39" t="s">
        <v>39</v>
      </c>
      <c r="D15" s="40"/>
      <c r="E15" s="40"/>
      <c r="F15" s="40"/>
      <c r="G15" s="40"/>
      <c r="H15" s="41"/>
      <c r="I15" s="42">
        <v>21300</v>
      </c>
      <c r="J15" s="20">
        <v>25300</v>
      </c>
      <c r="K15" s="7"/>
      <c r="L15" s="8" t="s">
        <v>7</v>
      </c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8"/>
      <c r="AA15" s="9"/>
    </row>
    <row r="16" spans="1:27" ht="15" customHeight="1" x14ac:dyDescent="0.25">
      <c r="C16" s="36" t="s">
        <v>40</v>
      </c>
      <c r="D16" s="30"/>
      <c r="E16" s="30"/>
      <c r="F16" s="30"/>
      <c r="G16" s="30"/>
      <c r="H16" s="37"/>
      <c r="I16" s="38">
        <v>800</v>
      </c>
      <c r="J16" s="19">
        <v>1300</v>
      </c>
      <c r="K16" s="7"/>
      <c r="L16" s="8" t="s">
        <v>7</v>
      </c>
      <c r="Z16" s="8"/>
      <c r="AA16" s="9"/>
    </row>
    <row r="17" spans="3:27" ht="15" customHeight="1" x14ac:dyDescent="0.25">
      <c r="C17" s="36" t="s">
        <v>41</v>
      </c>
      <c r="D17" s="30"/>
      <c r="E17" s="30"/>
      <c r="F17" s="30"/>
      <c r="G17" s="30"/>
      <c r="H17" s="37"/>
      <c r="I17" s="38">
        <v>18100</v>
      </c>
      <c r="J17" s="19">
        <v>18700</v>
      </c>
      <c r="K17" s="7"/>
      <c r="L17" s="8" t="s">
        <v>7</v>
      </c>
      <c r="M17" s="73" t="s">
        <v>18</v>
      </c>
      <c r="N17" s="63" t="s">
        <v>33</v>
      </c>
      <c r="O17" s="50" t="s">
        <v>9</v>
      </c>
      <c r="P17" s="64" t="s">
        <v>20</v>
      </c>
      <c r="Q17" s="64" t="s">
        <v>71</v>
      </c>
      <c r="R17" s="64" t="s">
        <v>10</v>
      </c>
      <c r="S17" s="64" t="s">
        <v>72</v>
      </c>
      <c r="T17" s="64" t="s">
        <v>21</v>
      </c>
      <c r="U17" s="65" t="s">
        <v>19</v>
      </c>
      <c r="V17" s="64" t="s">
        <v>73</v>
      </c>
      <c r="W17" s="66"/>
      <c r="X17" s="66"/>
      <c r="Y17" s="52"/>
      <c r="Z17" s="8"/>
      <c r="AA17" s="9"/>
    </row>
    <row r="18" spans="3:27" ht="15" customHeight="1" x14ac:dyDescent="0.25">
      <c r="C18" s="39" t="s">
        <v>42</v>
      </c>
      <c r="D18" s="40"/>
      <c r="E18" s="40"/>
      <c r="F18" s="40"/>
      <c r="G18" s="40"/>
      <c r="H18" s="41"/>
      <c r="I18" s="43" t="s">
        <v>15</v>
      </c>
      <c r="J18" s="44" t="s">
        <v>15</v>
      </c>
      <c r="K18" s="7"/>
      <c r="L18" s="8" t="s">
        <v>7</v>
      </c>
      <c r="O18" s="53" t="s">
        <v>9</v>
      </c>
      <c r="P18" s="53" t="s">
        <v>20</v>
      </c>
      <c r="Q18" s="8">
        <f>Q23</f>
        <v>11400</v>
      </c>
      <c r="R18" s="53" t="s">
        <v>10</v>
      </c>
      <c r="S18" s="8">
        <f>I33</f>
        <v>4100</v>
      </c>
      <c r="T18" s="17" t="s">
        <v>21</v>
      </c>
      <c r="U18" s="26" t="s">
        <v>19</v>
      </c>
      <c r="V18" s="8">
        <f>I21</f>
        <v>46800</v>
      </c>
      <c r="Y18" s="30"/>
      <c r="Z18" s="8"/>
      <c r="AA18" s="9"/>
    </row>
    <row r="19" spans="3:27" ht="15" customHeight="1" x14ac:dyDescent="0.25">
      <c r="C19" s="36" t="s">
        <v>43</v>
      </c>
      <c r="D19" s="30"/>
      <c r="E19" s="30"/>
      <c r="F19" s="30"/>
      <c r="G19" s="30"/>
      <c r="H19" s="37"/>
      <c r="I19" s="38">
        <v>172500</v>
      </c>
      <c r="J19" s="19">
        <v>164200</v>
      </c>
      <c r="K19" s="7"/>
      <c r="L19" s="8" t="s">
        <v>7</v>
      </c>
      <c r="N19" s="17" t="s">
        <v>33</v>
      </c>
      <c r="O19" s="53" t="s">
        <v>9</v>
      </c>
      <c r="P19" s="56">
        <f>(Q18-S18)/V18</f>
        <v>0.15598290598290598</v>
      </c>
      <c r="Q19" s="57" t="s">
        <v>92</v>
      </c>
      <c r="W19" s="21" t="str">
        <f>IF(P19&gt;=5.4%,"GOOD", "BAD")</f>
        <v>GOOD</v>
      </c>
      <c r="Y19" s="30"/>
      <c r="Z19" s="8"/>
      <c r="AA19" s="9"/>
    </row>
    <row r="20" spans="3:27" ht="15" customHeight="1" x14ac:dyDescent="0.25">
      <c r="C20" s="36" t="s">
        <v>44</v>
      </c>
      <c r="D20" s="30"/>
      <c r="E20" s="30"/>
      <c r="F20" s="30"/>
      <c r="G20" s="30"/>
      <c r="H20" s="37"/>
      <c r="I20" s="38">
        <v>72300</v>
      </c>
      <c r="J20" s="19">
        <v>60500</v>
      </c>
      <c r="K20" s="7"/>
      <c r="L20" s="8" t="s">
        <v>7</v>
      </c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8"/>
      <c r="AA20" s="9"/>
    </row>
    <row r="21" spans="3:27" ht="15" customHeight="1" x14ac:dyDescent="0.25">
      <c r="C21" s="39" t="s">
        <v>45</v>
      </c>
      <c r="D21" s="40"/>
      <c r="E21" s="40"/>
      <c r="F21" s="40"/>
      <c r="G21" s="40"/>
      <c r="H21" s="41"/>
      <c r="I21" s="42">
        <v>46800</v>
      </c>
      <c r="J21" s="20">
        <v>45500</v>
      </c>
      <c r="K21" s="7"/>
      <c r="L21" s="8" t="s">
        <v>7</v>
      </c>
      <c r="O21" s="67" t="s">
        <v>74</v>
      </c>
      <c r="P21" s="59" t="s">
        <v>9</v>
      </c>
      <c r="Q21" s="68" t="s">
        <v>75</v>
      </c>
      <c r="R21" s="68" t="s">
        <v>10</v>
      </c>
      <c r="S21" s="68" t="s">
        <v>76</v>
      </c>
      <c r="T21" s="68" t="s">
        <v>10</v>
      </c>
      <c r="U21" s="68" t="s">
        <v>77</v>
      </c>
      <c r="V21" s="68" t="s">
        <v>10</v>
      </c>
      <c r="W21" s="68" t="s">
        <v>78</v>
      </c>
      <c r="X21" s="68" t="s">
        <v>16</v>
      </c>
      <c r="Y21" s="69" t="s">
        <v>58</v>
      </c>
      <c r="Z21" s="8"/>
      <c r="AA21" s="9"/>
    </row>
    <row r="22" spans="3:27" ht="15" customHeight="1" x14ac:dyDescent="0.25">
      <c r="C22" s="30"/>
      <c r="D22" s="30"/>
      <c r="E22" s="30"/>
      <c r="F22" s="30"/>
      <c r="G22" s="30"/>
      <c r="H22" s="30"/>
      <c r="I22" s="30"/>
      <c r="J22" s="30"/>
      <c r="K22" s="7"/>
      <c r="L22" s="8" t="s">
        <v>7</v>
      </c>
      <c r="O22" s="30"/>
      <c r="P22" s="53" t="s">
        <v>9</v>
      </c>
      <c r="Q22" s="53">
        <f>Q28</f>
        <v>71100</v>
      </c>
      <c r="R22" s="53" t="s">
        <v>10</v>
      </c>
      <c r="S22" s="53">
        <f>I27</f>
        <v>56900</v>
      </c>
      <c r="T22" s="53" t="s">
        <v>10</v>
      </c>
      <c r="U22" s="53">
        <f>I28</f>
        <v>9000</v>
      </c>
      <c r="V22" s="53" t="s">
        <v>10</v>
      </c>
      <c r="W22" s="53">
        <f>I29</f>
        <v>4700</v>
      </c>
      <c r="X22" s="53" t="s">
        <v>16</v>
      </c>
      <c r="Y22" s="53">
        <f>Q9</f>
        <v>10900</v>
      </c>
      <c r="Z22" s="8"/>
      <c r="AA22" s="9"/>
    </row>
    <row r="23" spans="3:27" ht="15" customHeight="1" x14ac:dyDescent="0.25">
      <c r="C23" s="29" t="s">
        <v>46</v>
      </c>
      <c r="D23" s="30"/>
      <c r="E23" s="30"/>
      <c r="F23" s="30"/>
      <c r="G23" s="30"/>
      <c r="H23" s="30"/>
      <c r="I23" s="30"/>
      <c r="J23" s="30"/>
      <c r="K23" s="7"/>
      <c r="L23" s="8" t="s">
        <v>7</v>
      </c>
      <c r="O23" s="53"/>
      <c r="P23" s="53" t="s">
        <v>9</v>
      </c>
      <c r="Q23" s="62">
        <f>Q22-S22-U22-W22+Y22</f>
        <v>11400</v>
      </c>
      <c r="R23" s="30"/>
      <c r="S23" s="30"/>
      <c r="T23" s="30"/>
      <c r="U23" s="30"/>
      <c r="V23" s="30"/>
      <c r="W23" s="30"/>
      <c r="X23" s="30"/>
      <c r="Y23" s="30"/>
      <c r="Z23" s="8"/>
      <c r="AA23" s="9"/>
    </row>
    <row r="24" spans="3:27" ht="15" customHeight="1" x14ac:dyDescent="0.25">
      <c r="C24" s="30"/>
      <c r="D24" s="30"/>
      <c r="E24" s="30"/>
      <c r="F24" s="30"/>
      <c r="G24" s="30"/>
      <c r="H24" s="30"/>
      <c r="I24" s="74" t="s">
        <v>89</v>
      </c>
      <c r="J24" s="31" t="s">
        <v>90</v>
      </c>
      <c r="K24" s="7"/>
      <c r="L24" s="8" t="s">
        <v>7</v>
      </c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8"/>
      <c r="AA24" s="9"/>
    </row>
    <row r="25" spans="3:27" ht="15" customHeight="1" x14ac:dyDescent="0.25">
      <c r="C25" s="45" t="s">
        <v>47</v>
      </c>
      <c r="D25" s="33"/>
      <c r="E25" s="33"/>
      <c r="F25" s="33"/>
      <c r="G25" s="33"/>
      <c r="H25" s="34"/>
      <c r="I25" s="35">
        <v>73000</v>
      </c>
      <c r="J25" s="23">
        <v>75600</v>
      </c>
      <c r="K25" s="7"/>
      <c r="L25" s="8" t="s">
        <v>7</v>
      </c>
      <c r="O25" s="58" t="s">
        <v>75</v>
      </c>
      <c r="P25" s="59" t="s">
        <v>9</v>
      </c>
      <c r="Q25" s="59" t="s">
        <v>79</v>
      </c>
      <c r="R25" s="59" t="s">
        <v>10</v>
      </c>
      <c r="S25" s="60" t="s">
        <v>80</v>
      </c>
      <c r="T25" s="60"/>
      <c r="U25" s="60"/>
      <c r="V25" s="60"/>
      <c r="W25" s="60"/>
      <c r="X25" s="60"/>
      <c r="Y25" s="61"/>
      <c r="Z25" s="8"/>
      <c r="AA25" s="9"/>
    </row>
    <row r="26" spans="3:27" ht="15" customHeight="1" x14ac:dyDescent="0.25">
      <c r="C26" s="36" t="s">
        <v>48</v>
      </c>
      <c r="D26" s="30"/>
      <c r="E26" s="30"/>
      <c r="F26" s="30"/>
      <c r="G26" s="30"/>
      <c r="H26" s="37"/>
      <c r="I26" s="38">
        <v>-1900</v>
      </c>
      <c r="J26" s="19">
        <v>1700</v>
      </c>
      <c r="K26" s="7"/>
      <c r="L26" s="8" t="s">
        <v>7</v>
      </c>
      <c r="O26" s="30"/>
      <c r="P26" s="53" t="s">
        <v>9</v>
      </c>
      <c r="Q26" s="53" t="s">
        <v>79</v>
      </c>
      <c r="R26" s="53" t="s">
        <v>10</v>
      </c>
      <c r="S26" s="53" t="s">
        <v>81</v>
      </c>
      <c r="T26" s="30" t="s">
        <v>82</v>
      </c>
      <c r="U26" s="30"/>
      <c r="V26" s="53" t="s">
        <v>10</v>
      </c>
      <c r="W26" s="53" t="s">
        <v>83</v>
      </c>
      <c r="X26" s="53" t="s">
        <v>84</v>
      </c>
      <c r="Y26" s="30"/>
      <c r="Z26" s="8"/>
      <c r="AA26" s="7"/>
    </row>
    <row r="27" spans="3:27" ht="15" customHeight="1" x14ac:dyDescent="0.25">
      <c r="C27" s="39" t="s">
        <v>49</v>
      </c>
      <c r="D27" s="40"/>
      <c r="E27" s="40"/>
      <c r="F27" s="40"/>
      <c r="G27" s="40"/>
      <c r="H27" s="41"/>
      <c r="I27" s="42">
        <v>56900</v>
      </c>
      <c r="J27" s="20">
        <v>52600</v>
      </c>
      <c r="K27" s="7"/>
      <c r="L27" s="8" t="s">
        <v>7</v>
      </c>
      <c r="O27" s="30"/>
      <c r="P27" s="53" t="s">
        <v>9</v>
      </c>
      <c r="Q27" s="53">
        <f>I25</f>
        <v>73000</v>
      </c>
      <c r="R27" s="53" t="s">
        <v>10</v>
      </c>
      <c r="S27" s="53" t="s">
        <v>81</v>
      </c>
      <c r="T27" s="53">
        <f>-I26</f>
        <v>1900</v>
      </c>
      <c r="U27" s="53" t="s">
        <v>84</v>
      </c>
      <c r="V27" s="30"/>
      <c r="W27" s="30"/>
      <c r="X27" s="30"/>
      <c r="Y27" s="30"/>
      <c r="Z27" s="8"/>
      <c r="AA27" s="7"/>
    </row>
    <row r="28" spans="3:27" ht="15" customHeight="1" x14ac:dyDescent="0.25">
      <c r="C28" s="36" t="s">
        <v>50</v>
      </c>
      <c r="D28" s="30"/>
      <c r="E28" s="30"/>
      <c r="F28" s="30"/>
      <c r="G28" s="30"/>
      <c r="H28" s="37"/>
      <c r="I28" s="38">
        <v>9000</v>
      </c>
      <c r="J28" s="19">
        <v>8900</v>
      </c>
      <c r="K28" s="7"/>
      <c r="L28" s="8" t="s">
        <v>7</v>
      </c>
      <c r="O28" s="53"/>
      <c r="P28" s="53" t="s">
        <v>9</v>
      </c>
      <c r="Q28" s="62">
        <f>Q27-T27</f>
        <v>71100</v>
      </c>
      <c r="R28" s="30"/>
      <c r="S28" s="30"/>
      <c r="T28" s="30"/>
      <c r="U28" s="30"/>
      <c r="V28" s="30"/>
      <c r="W28" s="30"/>
      <c r="X28" s="30"/>
      <c r="Y28" s="30"/>
      <c r="Z28" s="8"/>
      <c r="AA28" s="7"/>
    </row>
    <row r="29" spans="3:27" ht="15" customHeight="1" x14ac:dyDescent="0.25">
      <c r="C29" s="39" t="s">
        <v>51</v>
      </c>
      <c r="D29" s="40"/>
      <c r="E29" s="40"/>
      <c r="F29" s="40"/>
      <c r="G29" s="40"/>
      <c r="H29" s="41"/>
      <c r="I29" s="42">
        <v>4700</v>
      </c>
      <c r="J29" s="20">
        <v>4900</v>
      </c>
      <c r="K29" s="7"/>
      <c r="L29" s="8" t="s">
        <v>7</v>
      </c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8"/>
      <c r="AA29" s="7"/>
    </row>
    <row r="30" spans="3:27" ht="15" customHeight="1" x14ac:dyDescent="0.25">
      <c r="C30" s="36" t="s">
        <v>52</v>
      </c>
      <c r="D30" s="30"/>
      <c r="E30" s="30"/>
      <c r="F30" s="30"/>
      <c r="G30" s="30"/>
      <c r="H30" s="37"/>
      <c r="I30" s="38">
        <v>10100</v>
      </c>
      <c r="J30" s="19">
        <v>7300</v>
      </c>
      <c r="K30" s="7"/>
      <c r="L30" s="8" t="s">
        <v>7</v>
      </c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8"/>
      <c r="AA30" s="7"/>
    </row>
    <row r="31" spans="3:27" ht="15" customHeight="1" x14ac:dyDescent="0.25">
      <c r="C31" s="36" t="s">
        <v>53</v>
      </c>
      <c r="D31" s="30"/>
      <c r="E31" s="30"/>
      <c r="F31" s="30"/>
      <c r="G31" s="30"/>
      <c r="H31" s="37"/>
      <c r="I31" s="38">
        <v>1700</v>
      </c>
      <c r="J31" s="19">
        <v>800</v>
      </c>
      <c r="K31" s="7"/>
      <c r="L31" s="8" t="s">
        <v>7</v>
      </c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8"/>
      <c r="AA31" s="7"/>
    </row>
    <row r="32" spans="3:27" ht="15" customHeight="1" x14ac:dyDescent="0.25">
      <c r="C32" s="39" t="s">
        <v>29</v>
      </c>
      <c r="D32" s="40"/>
      <c r="E32" s="40"/>
      <c r="F32" s="40"/>
      <c r="G32" s="40"/>
      <c r="H32" s="41"/>
      <c r="I32" s="42">
        <v>900</v>
      </c>
      <c r="J32" s="20">
        <v>700</v>
      </c>
      <c r="K32" s="7"/>
      <c r="L32" s="8" t="s">
        <v>7</v>
      </c>
      <c r="M32" s="73" t="s">
        <v>28</v>
      </c>
      <c r="N32" s="63" t="s">
        <v>34</v>
      </c>
      <c r="O32" s="50" t="s">
        <v>9</v>
      </c>
      <c r="P32" s="64" t="s">
        <v>20</v>
      </c>
      <c r="Q32" s="64" t="s">
        <v>71</v>
      </c>
      <c r="R32" s="64" t="s">
        <v>10</v>
      </c>
      <c r="S32" s="64" t="s">
        <v>72</v>
      </c>
      <c r="T32" s="64" t="s">
        <v>21</v>
      </c>
      <c r="U32" s="65" t="s">
        <v>19</v>
      </c>
      <c r="V32" s="70" t="s">
        <v>85</v>
      </c>
      <c r="W32" s="66"/>
      <c r="X32" s="66"/>
      <c r="Y32" s="52"/>
      <c r="Z32" s="8"/>
      <c r="AA32" s="7"/>
    </row>
    <row r="33" spans="1:27" ht="15" customHeight="1" x14ac:dyDescent="0.25">
      <c r="C33" s="39" t="s">
        <v>54</v>
      </c>
      <c r="D33" s="40"/>
      <c r="E33" s="40"/>
      <c r="F33" s="40"/>
      <c r="G33" s="40"/>
      <c r="H33" s="41"/>
      <c r="I33" s="42">
        <v>4100</v>
      </c>
      <c r="J33" s="20">
        <v>4200</v>
      </c>
      <c r="K33" s="7"/>
      <c r="L33" s="8" t="s">
        <v>7</v>
      </c>
      <c r="N33" s="30"/>
      <c r="O33" s="53" t="s">
        <v>9</v>
      </c>
      <c r="P33" s="53" t="s">
        <v>20</v>
      </c>
      <c r="Q33" s="8">
        <f>Q23</f>
        <v>11400</v>
      </c>
      <c r="R33" s="53" t="s">
        <v>10</v>
      </c>
      <c r="S33" s="8">
        <f>I33</f>
        <v>4100</v>
      </c>
      <c r="T33" s="17" t="s">
        <v>21</v>
      </c>
      <c r="U33" s="54" t="s">
        <v>19</v>
      </c>
      <c r="V33" s="53" t="s">
        <v>86</v>
      </c>
      <c r="W33" s="53">
        <f>I19</f>
        <v>172500</v>
      </c>
      <c r="X33" s="53" t="s">
        <v>87</v>
      </c>
      <c r="Y33" s="53">
        <f>J19</f>
        <v>164200</v>
      </c>
      <c r="Z33" s="8"/>
      <c r="AA33" s="7"/>
    </row>
    <row r="34" spans="1:27" ht="15" customHeight="1" x14ac:dyDescent="0.25">
      <c r="C34" s="7"/>
      <c r="D34" s="7"/>
      <c r="E34" s="7"/>
      <c r="F34" s="7"/>
      <c r="G34" s="7"/>
      <c r="H34" s="7"/>
      <c r="I34" s="7"/>
      <c r="J34" s="7"/>
      <c r="K34" s="7"/>
      <c r="L34" s="8" t="s">
        <v>7</v>
      </c>
      <c r="N34" s="30"/>
      <c r="O34" s="53" t="s">
        <v>9</v>
      </c>
      <c r="P34" s="56">
        <f>(Q33-S33)/AVERAGE(W33,Y33)</f>
        <v>4.3362043362043363E-2</v>
      </c>
      <c r="Q34" s="57" t="s">
        <v>93</v>
      </c>
      <c r="R34" s="30"/>
      <c r="S34" s="30"/>
      <c r="T34" s="30"/>
      <c r="U34" s="30"/>
      <c r="V34" s="30"/>
      <c r="W34" s="21" t="str">
        <f>IF(P34&gt;=2.6%,"GOOD", "BAD")</f>
        <v>GOOD</v>
      </c>
      <c r="X34" s="30"/>
      <c r="Y34" s="30"/>
      <c r="Z34" s="8"/>
      <c r="AA34" s="7"/>
    </row>
    <row r="35" spans="1:27" ht="15" customHeight="1" x14ac:dyDescent="0.25">
      <c r="C35" s="29" t="s">
        <v>55</v>
      </c>
      <c r="F35" s="7"/>
      <c r="G35" s="7"/>
      <c r="H35" s="7"/>
      <c r="I35" s="7"/>
      <c r="J35" s="7"/>
      <c r="K35" s="7"/>
      <c r="L35" s="8" t="s">
        <v>7</v>
      </c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8"/>
      <c r="AA35" s="7"/>
    </row>
    <row r="36" spans="1:27" ht="15" customHeight="1" x14ac:dyDescent="0.25">
      <c r="F36" s="7"/>
      <c r="G36" s="7"/>
      <c r="H36" s="7"/>
      <c r="I36" s="7"/>
      <c r="J36" s="7"/>
      <c r="K36" s="7"/>
      <c r="L36" s="8" t="s">
        <v>7</v>
      </c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8"/>
      <c r="AA36" s="7"/>
    </row>
    <row r="37" spans="1:27" ht="15" customHeight="1" x14ac:dyDescent="0.25">
      <c r="C37" s="46" t="s">
        <v>56</v>
      </c>
      <c r="D37" s="14"/>
      <c r="E37" s="14"/>
      <c r="F37" s="18"/>
      <c r="G37" s="18"/>
      <c r="H37" s="22"/>
      <c r="I37" s="47">
        <v>1.8</v>
      </c>
      <c r="J37" s="48" t="s">
        <v>26</v>
      </c>
      <c r="K37" s="7"/>
      <c r="L37" s="8" t="s">
        <v>7</v>
      </c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8"/>
      <c r="AA37" s="7"/>
    </row>
    <row r="38" spans="1:27" ht="15" customHeight="1" x14ac:dyDescent="0.25">
      <c r="C38" s="7"/>
      <c r="D38" s="7"/>
      <c r="E38" s="7"/>
      <c r="F38" s="7"/>
      <c r="G38" s="7"/>
      <c r="H38" s="7"/>
      <c r="I38" s="7"/>
      <c r="J38" s="7"/>
      <c r="K38" s="7"/>
      <c r="L38" s="8" t="s">
        <v>7</v>
      </c>
      <c r="M38" s="73" t="s">
        <v>30</v>
      </c>
      <c r="N38" s="49" t="s">
        <v>35</v>
      </c>
      <c r="O38" s="71"/>
      <c r="P38" s="71"/>
      <c r="Q38" s="50" t="s">
        <v>9</v>
      </c>
      <c r="R38" s="50" t="s">
        <v>79</v>
      </c>
      <c r="S38" s="51" t="s">
        <v>19</v>
      </c>
      <c r="T38" s="50" t="s">
        <v>88</v>
      </c>
      <c r="U38" s="71"/>
      <c r="V38" s="71"/>
      <c r="W38" s="71"/>
      <c r="X38" s="71"/>
      <c r="Y38" s="52"/>
      <c r="Z38" s="8"/>
      <c r="AA38" s="7"/>
    </row>
    <row r="39" spans="1:27" ht="1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8" t="s">
        <v>7</v>
      </c>
      <c r="N39" s="30"/>
      <c r="O39" s="30"/>
      <c r="P39" s="30"/>
      <c r="Q39" s="53" t="s">
        <v>9</v>
      </c>
      <c r="R39" s="53">
        <f>I25</f>
        <v>73000</v>
      </c>
      <c r="S39" s="54" t="s">
        <v>19</v>
      </c>
      <c r="T39" s="53">
        <f>I21</f>
        <v>46800</v>
      </c>
      <c r="U39" s="30"/>
      <c r="V39" s="30"/>
      <c r="W39" s="30"/>
      <c r="X39" s="30"/>
      <c r="Y39" s="30"/>
      <c r="Z39" s="8"/>
      <c r="AA39" s="7"/>
    </row>
    <row r="40" spans="1:27" ht="15" customHeight="1" x14ac:dyDescent="0.25">
      <c r="L40" s="8" t="s">
        <v>7</v>
      </c>
      <c r="N40" s="30"/>
      <c r="O40" s="30"/>
      <c r="P40" s="30"/>
      <c r="Q40" s="53" t="s">
        <v>9</v>
      </c>
      <c r="R40" s="72">
        <f>R39/T39</f>
        <v>1.5598290598290598</v>
      </c>
      <c r="S40" s="57" t="s">
        <v>94</v>
      </c>
      <c r="T40" s="30"/>
      <c r="U40" s="30"/>
      <c r="V40" s="30"/>
      <c r="W40" s="30"/>
      <c r="X40" s="30"/>
      <c r="Y40" s="30"/>
      <c r="Z40" s="8"/>
      <c r="AA40" s="7"/>
    </row>
    <row r="41" spans="1:27" ht="15" customHeight="1" x14ac:dyDescent="0.25">
      <c r="L41" s="8" t="s">
        <v>7</v>
      </c>
      <c r="N41" s="30"/>
      <c r="O41" s="30"/>
      <c r="P41" s="30"/>
      <c r="Q41" s="30"/>
      <c r="R41" s="21" t="str">
        <f>IF(R40&lt;=300%,"GOOD", "BAD")</f>
        <v>GOOD</v>
      </c>
      <c r="S41" s="30"/>
      <c r="T41" s="30"/>
      <c r="U41" s="30"/>
      <c r="V41" s="30"/>
      <c r="W41" s="30"/>
      <c r="X41" s="30"/>
      <c r="Z41" s="8"/>
      <c r="AA41" s="7"/>
    </row>
    <row r="42" spans="1:27" ht="15" customHeight="1" x14ac:dyDescent="0.25">
      <c r="L42" s="8" t="s">
        <v>7</v>
      </c>
      <c r="Z42" s="8"/>
      <c r="AA42" s="7"/>
    </row>
    <row r="43" spans="1:27" ht="15" customHeight="1" x14ac:dyDescent="0.25">
      <c r="L43" s="8" t="s">
        <v>7</v>
      </c>
      <c r="Z43" s="8"/>
      <c r="AA43" s="7"/>
    </row>
    <row r="44" spans="1:27" ht="15" customHeight="1" x14ac:dyDescent="0.25">
      <c r="L44" s="8" t="s">
        <v>7</v>
      </c>
      <c r="Z44" s="8"/>
      <c r="AA44" s="7"/>
    </row>
    <row r="45" spans="1:27" ht="15" customHeight="1" x14ac:dyDescent="0.25">
      <c r="L45" s="8" t="s">
        <v>7</v>
      </c>
      <c r="Z45" s="8"/>
      <c r="AA45" s="7"/>
    </row>
    <row r="46" spans="1:27" ht="15" customHeight="1" x14ac:dyDescent="0.25">
      <c r="L46" s="8" t="s">
        <v>7</v>
      </c>
      <c r="Z46" s="8"/>
      <c r="AA46" s="7"/>
    </row>
    <row r="47" spans="1:27" ht="15" customHeight="1" x14ac:dyDescent="0.25">
      <c r="L47" s="8" t="s">
        <v>7</v>
      </c>
      <c r="Z47" s="8"/>
      <c r="AA47" s="7"/>
    </row>
    <row r="48" spans="1:27" ht="15" customHeight="1" x14ac:dyDescent="0.25">
      <c r="L48" s="8" t="s">
        <v>7</v>
      </c>
      <c r="Z48" s="8"/>
      <c r="AA48" s="7"/>
    </row>
    <row r="49" spans="12:27" ht="15" customHeight="1" x14ac:dyDescent="0.25">
      <c r="L49" s="8" t="s">
        <v>7</v>
      </c>
      <c r="Z49" s="8"/>
      <c r="AA49" s="7"/>
    </row>
    <row r="50" spans="12:27" ht="15" customHeight="1" x14ac:dyDescent="0.25">
      <c r="L50" s="8" t="s">
        <v>7</v>
      </c>
      <c r="Z50" s="8"/>
      <c r="AA50" s="7"/>
    </row>
    <row r="51" spans="12:27" ht="15" customHeight="1" x14ac:dyDescent="0.25">
      <c r="L51" s="8" t="s">
        <v>7</v>
      </c>
      <c r="Z51" s="8"/>
    </row>
    <row r="52" spans="12:27" ht="15" customHeight="1" x14ac:dyDescent="0.25">
      <c r="L52" s="8" t="s">
        <v>7</v>
      </c>
      <c r="Z52" s="8"/>
    </row>
    <row r="53" spans="12:27" ht="15" customHeight="1" x14ac:dyDescent="0.25">
      <c r="L53" s="8" t="s">
        <v>7</v>
      </c>
      <c r="Z53" s="8"/>
    </row>
    <row r="54" spans="12:27" ht="15" customHeight="1" x14ac:dyDescent="0.25">
      <c r="L54" s="8" t="s">
        <v>7</v>
      </c>
      <c r="Z54" s="8"/>
    </row>
    <row r="55" spans="12:27" ht="15" customHeight="1" x14ac:dyDescent="0.25">
      <c r="L55" s="8" t="s">
        <v>7</v>
      </c>
      <c r="Z55" s="8"/>
    </row>
    <row r="56" spans="12:27" ht="15" customHeight="1" x14ac:dyDescent="0.25">
      <c r="L56" s="8" t="s">
        <v>7</v>
      </c>
      <c r="Z56" s="8"/>
    </row>
    <row r="57" spans="12:27" ht="15" customHeight="1" x14ac:dyDescent="0.25">
      <c r="L57" s="8" t="s">
        <v>7</v>
      </c>
      <c r="Z57" s="8"/>
    </row>
    <row r="58" spans="12:27" ht="15" customHeight="1" x14ac:dyDescent="0.25">
      <c r="L58" s="8" t="s">
        <v>7</v>
      </c>
      <c r="Z58" s="8"/>
    </row>
    <row r="59" spans="12:27" ht="15" customHeight="1" x14ac:dyDescent="0.25">
      <c r="L59" s="8" t="s">
        <v>7</v>
      </c>
      <c r="Z59" s="8"/>
    </row>
    <row r="60" spans="12:27" x14ac:dyDescent="0.25">
      <c r="L60" s="8" t="s">
        <v>7</v>
      </c>
    </row>
  </sheetData>
  <conditionalFormatting sqref="R2">
    <cfRule type="cellIs" dxfId="11" priority="1" operator="equal">
      <formula>"is met"</formula>
    </cfRule>
    <cfRule type="cellIs" dxfId="10" priority="2" operator="equal">
      <formula>"is not met"</formula>
    </cfRule>
  </conditionalFormatting>
  <hyperlinks>
    <hyperlink ref="M1" location="TOC!A1" display="TOC!A1"/>
  </hyperlink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A60"/>
  <sheetViews>
    <sheetView zoomScale="90" zoomScaleNormal="90" workbookViewId="0"/>
  </sheetViews>
  <sheetFormatPr defaultColWidth="9.140625" defaultRowHeight="15" x14ac:dyDescent="0.25"/>
  <cols>
    <col min="1" max="1" width="14" style="6" bestFit="1" customWidth="1"/>
    <col min="2" max="2" width="4.7109375" style="6" customWidth="1"/>
    <col min="3" max="8" width="9.140625" style="6" customWidth="1"/>
    <col min="9" max="10" width="12.7109375" style="6" customWidth="1"/>
    <col min="11" max="11" width="9.140625" style="6" customWidth="1"/>
    <col min="12" max="12" width="9.140625" style="6"/>
    <col min="13" max="14" width="9.140625" style="6" customWidth="1"/>
    <col min="15" max="22" width="9.140625" style="6"/>
    <col min="23" max="25" width="9.140625" style="6" customWidth="1"/>
    <col min="26" max="16384" width="9.140625" style="6"/>
  </cols>
  <sheetData>
    <row r="1" spans="1:27" ht="15" customHeight="1" x14ac:dyDescent="0.25">
      <c r="A1" s="5" t="s">
        <v>3</v>
      </c>
      <c r="C1" t="s">
        <v>95</v>
      </c>
      <c r="D1" s="16"/>
      <c r="E1" s="16"/>
      <c r="L1" s="17" t="s">
        <v>7</v>
      </c>
      <c r="Z1" s="17"/>
    </row>
    <row r="2" spans="1:27" ht="15" customHeight="1" x14ac:dyDescent="0.25">
      <c r="A2" s="5" t="s">
        <v>4</v>
      </c>
      <c r="C2" s="6" t="s">
        <v>96</v>
      </c>
      <c r="L2" s="17" t="s">
        <v>7</v>
      </c>
      <c r="Z2" s="17"/>
    </row>
    <row r="3" spans="1:27" ht="15" customHeight="1" x14ac:dyDescent="0.25">
      <c r="A3" s="5" t="s">
        <v>5</v>
      </c>
      <c r="C3" s="6" t="s">
        <v>97</v>
      </c>
      <c r="L3" s="17" t="s">
        <v>7</v>
      </c>
      <c r="M3" s="73" t="s">
        <v>17</v>
      </c>
      <c r="N3" s="49" t="s">
        <v>57</v>
      </c>
      <c r="O3" s="50" t="s">
        <v>9</v>
      </c>
      <c r="P3" s="50">
        <v>2</v>
      </c>
      <c r="Q3" s="50" t="s">
        <v>23</v>
      </c>
      <c r="R3" s="50" t="s">
        <v>58</v>
      </c>
      <c r="S3" s="51" t="s">
        <v>59</v>
      </c>
      <c r="T3" s="50" t="s">
        <v>60</v>
      </c>
      <c r="U3" s="50" t="s">
        <v>16</v>
      </c>
      <c r="V3" s="50" t="s">
        <v>61</v>
      </c>
      <c r="W3" s="50" t="s">
        <v>10</v>
      </c>
      <c r="X3" s="50" t="s">
        <v>58</v>
      </c>
      <c r="Y3" s="52" t="s">
        <v>21</v>
      </c>
      <c r="Z3" s="17"/>
    </row>
    <row r="4" spans="1:27" ht="1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8" t="s">
        <v>7</v>
      </c>
      <c r="N4" s="29"/>
      <c r="O4" s="53" t="s">
        <v>9</v>
      </c>
      <c r="P4" s="53">
        <v>2</v>
      </c>
      <c r="Q4" s="53" t="s">
        <v>23</v>
      </c>
      <c r="R4" s="53">
        <f>Q9</f>
        <v>10500</v>
      </c>
      <c r="S4" s="54" t="s">
        <v>59</v>
      </c>
      <c r="T4" s="53">
        <f>Y12</f>
        <v>104100</v>
      </c>
      <c r="U4" s="53" t="s">
        <v>16</v>
      </c>
      <c r="V4" s="53">
        <f>Y13</f>
        <v>99800</v>
      </c>
      <c r="W4" s="53" t="s">
        <v>10</v>
      </c>
      <c r="X4" s="53">
        <f>Q9</f>
        <v>10500</v>
      </c>
      <c r="Y4" s="30" t="s">
        <v>21</v>
      </c>
      <c r="Z4" s="8"/>
      <c r="AA4" s="9"/>
    </row>
    <row r="5" spans="1:27" ht="15" customHeight="1" x14ac:dyDescent="0.25">
      <c r="A5" s="15" t="s">
        <v>8</v>
      </c>
      <c r="B5" s="17" t="s">
        <v>17</v>
      </c>
      <c r="C5" s="7" t="s">
        <v>32</v>
      </c>
      <c r="D5" s="7"/>
      <c r="E5" s="7"/>
      <c r="F5" s="7"/>
      <c r="G5" s="7"/>
      <c r="H5" s="7"/>
      <c r="I5" s="7"/>
      <c r="J5" s="7"/>
      <c r="K5" s="7"/>
      <c r="L5" s="8" t="s">
        <v>7</v>
      </c>
      <c r="N5" s="55" t="s">
        <v>57</v>
      </c>
      <c r="O5" s="55" t="s">
        <v>9</v>
      </c>
      <c r="P5" s="56">
        <f>2*R4/(T4+V4-X4)</f>
        <v>0.10858324715615306</v>
      </c>
      <c r="Q5" s="57" t="s">
        <v>91</v>
      </c>
      <c r="R5" s="30"/>
      <c r="S5" s="30"/>
      <c r="T5" s="30"/>
      <c r="U5" s="30"/>
      <c r="V5" s="30"/>
      <c r="W5" s="30"/>
      <c r="X5" s="30"/>
      <c r="Y5" s="30"/>
      <c r="Z5" s="8"/>
      <c r="AA5" s="9"/>
    </row>
    <row r="6" spans="1:27" ht="15" customHeight="1" x14ac:dyDescent="0.25">
      <c r="B6" s="17" t="s">
        <v>18</v>
      </c>
      <c r="C6" s="7" t="s">
        <v>33</v>
      </c>
      <c r="D6" s="7"/>
      <c r="E6" s="7"/>
      <c r="F6" s="7"/>
      <c r="G6" s="7"/>
      <c r="H6" s="7"/>
      <c r="I6" s="7"/>
      <c r="J6" s="7"/>
      <c r="K6" s="7"/>
      <c r="L6" s="8" t="s">
        <v>7</v>
      </c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8"/>
      <c r="AA6" s="9"/>
    </row>
    <row r="7" spans="1:27" ht="15" customHeight="1" x14ac:dyDescent="0.25">
      <c r="B7" s="17" t="s">
        <v>28</v>
      </c>
      <c r="C7" s="7" t="s">
        <v>34</v>
      </c>
      <c r="D7" s="7"/>
      <c r="E7" s="7"/>
      <c r="F7" s="7"/>
      <c r="G7" s="7"/>
      <c r="H7" s="7"/>
      <c r="I7" s="7"/>
      <c r="J7" s="7"/>
      <c r="K7" s="7"/>
      <c r="L7" s="8" t="s">
        <v>7</v>
      </c>
      <c r="O7" s="58" t="s">
        <v>58</v>
      </c>
      <c r="P7" s="59" t="s">
        <v>9</v>
      </c>
      <c r="Q7" s="60" t="s">
        <v>31</v>
      </c>
      <c r="R7" s="59" t="s">
        <v>16</v>
      </c>
      <c r="S7" s="60" t="s">
        <v>62</v>
      </c>
      <c r="T7" s="60"/>
      <c r="U7" s="60"/>
      <c r="V7" s="59" t="s">
        <v>10</v>
      </c>
      <c r="W7" s="59" t="s">
        <v>63</v>
      </c>
      <c r="X7" s="60"/>
      <c r="Y7" s="61"/>
      <c r="Z7" s="8"/>
      <c r="AA7" s="9"/>
    </row>
    <row r="8" spans="1:27" ht="15" customHeight="1" x14ac:dyDescent="0.25">
      <c r="A8" s="15"/>
      <c r="B8" s="28" t="s">
        <v>30</v>
      </c>
      <c r="C8" s="7" t="s">
        <v>35</v>
      </c>
      <c r="D8" s="7"/>
      <c r="E8" s="7"/>
      <c r="F8" s="7"/>
      <c r="G8" s="7"/>
      <c r="H8" s="7"/>
      <c r="I8" s="7"/>
      <c r="J8" s="7"/>
      <c r="K8" s="9"/>
      <c r="L8" s="8" t="s">
        <v>7</v>
      </c>
      <c r="O8" s="53" t="s">
        <v>58</v>
      </c>
      <c r="P8" s="53" t="s">
        <v>9</v>
      </c>
      <c r="Q8" s="53">
        <f>I30</f>
        <v>9800</v>
      </c>
      <c r="R8" s="53" t="s">
        <v>16</v>
      </c>
      <c r="S8" s="53">
        <f>I31</f>
        <v>1600</v>
      </c>
      <c r="T8" s="53" t="s">
        <v>10</v>
      </c>
      <c r="U8" s="53">
        <f>I32</f>
        <v>900</v>
      </c>
      <c r="V8" s="30"/>
      <c r="W8" s="30"/>
      <c r="X8" s="30"/>
      <c r="Y8" s="30"/>
      <c r="Z8" s="8"/>
      <c r="AA8" s="9"/>
    </row>
    <row r="9" spans="1:27" ht="15" customHeight="1" x14ac:dyDescent="0.25">
      <c r="A9" s="9"/>
      <c r="B9" s="9"/>
      <c r="C9" s="7"/>
      <c r="D9" s="7"/>
      <c r="E9" s="7"/>
      <c r="F9" s="7"/>
      <c r="G9" s="7"/>
      <c r="H9" s="7"/>
      <c r="I9" s="7"/>
      <c r="J9" s="7"/>
      <c r="K9" s="9"/>
      <c r="L9" s="8" t="s">
        <v>7</v>
      </c>
      <c r="O9" s="30"/>
      <c r="P9" s="53" t="s">
        <v>9</v>
      </c>
      <c r="Q9" s="62">
        <f>Q8+S8-U8</f>
        <v>10500</v>
      </c>
      <c r="R9" s="30"/>
      <c r="S9" s="30"/>
      <c r="T9" s="30"/>
      <c r="U9" s="30"/>
      <c r="V9" s="30"/>
      <c r="W9" s="30"/>
      <c r="X9" s="30"/>
      <c r="Y9" s="30"/>
      <c r="Z9" s="8"/>
      <c r="AA9" s="9"/>
    </row>
    <row r="10" spans="1:27" ht="15" customHeight="1" x14ac:dyDescent="0.25">
      <c r="A10" s="15" t="s">
        <v>6</v>
      </c>
      <c r="B10" s="9"/>
      <c r="C10" s="29" t="s">
        <v>36</v>
      </c>
      <c r="D10" s="30"/>
      <c r="E10" s="30"/>
      <c r="F10" s="30"/>
      <c r="G10" s="30"/>
      <c r="H10" s="30"/>
      <c r="I10" s="30"/>
      <c r="J10" s="30"/>
      <c r="K10" s="9"/>
      <c r="L10" s="8" t="s">
        <v>7</v>
      </c>
      <c r="Z10" s="8"/>
      <c r="AA10" s="9"/>
    </row>
    <row r="11" spans="1:27" ht="15" customHeight="1" x14ac:dyDescent="0.25">
      <c r="A11" s="9"/>
      <c r="B11" s="9"/>
      <c r="C11" s="30"/>
      <c r="D11" s="30"/>
      <c r="E11" s="30"/>
      <c r="F11" s="30"/>
      <c r="G11" s="30"/>
      <c r="H11" s="30"/>
      <c r="I11" s="74" t="s">
        <v>89</v>
      </c>
      <c r="J11" s="31" t="s">
        <v>90</v>
      </c>
      <c r="K11" s="9"/>
      <c r="L11" s="8" t="s">
        <v>7</v>
      </c>
      <c r="O11" s="58" t="s">
        <v>64</v>
      </c>
      <c r="P11" s="59" t="s">
        <v>9</v>
      </c>
      <c r="Q11" s="59" t="s">
        <v>65</v>
      </c>
      <c r="R11" s="59" t="s">
        <v>16</v>
      </c>
      <c r="S11" s="60" t="s">
        <v>66</v>
      </c>
      <c r="T11" s="60"/>
      <c r="U11" s="59" t="s">
        <v>16</v>
      </c>
      <c r="V11" s="60" t="s">
        <v>67</v>
      </c>
      <c r="W11" s="60"/>
      <c r="X11" s="59" t="s">
        <v>16</v>
      </c>
      <c r="Y11" s="61" t="s">
        <v>68</v>
      </c>
      <c r="Z11" s="8"/>
      <c r="AA11" s="9"/>
    </row>
    <row r="12" spans="1:27" ht="15" customHeight="1" x14ac:dyDescent="0.35">
      <c r="A12" s="15"/>
      <c r="B12" s="9"/>
      <c r="C12" s="32" t="s">
        <v>37</v>
      </c>
      <c r="D12" s="33"/>
      <c r="E12" s="33"/>
      <c r="F12" s="33"/>
      <c r="G12" s="33"/>
      <c r="H12" s="34"/>
      <c r="I12" s="35">
        <v>9000</v>
      </c>
      <c r="J12" s="23">
        <v>7100</v>
      </c>
      <c r="K12" s="9"/>
      <c r="L12" s="8" t="s">
        <v>7</v>
      </c>
      <c r="O12" s="53" t="s">
        <v>69</v>
      </c>
      <c r="P12" s="53" t="s">
        <v>9</v>
      </c>
      <c r="Q12" s="53">
        <f>J12</f>
        <v>7100</v>
      </c>
      <c r="R12" s="53" t="s">
        <v>16</v>
      </c>
      <c r="S12" s="53">
        <f>J13</f>
        <v>70600</v>
      </c>
      <c r="T12" s="53" t="s">
        <v>16</v>
      </c>
      <c r="U12" s="53">
        <f>J14</f>
        <v>3700</v>
      </c>
      <c r="V12" s="53" t="s">
        <v>16</v>
      </c>
      <c r="W12" s="53">
        <f>J15</f>
        <v>22700</v>
      </c>
      <c r="X12" s="53" t="s">
        <v>9</v>
      </c>
      <c r="Y12" s="25">
        <f>SUM(J12:J15)</f>
        <v>104100</v>
      </c>
      <c r="Z12" s="8"/>
      <c r="AA12" s="9"/>
    </row>
    <row r="13" spans="1:27" ht="15" customHeight="1" x14ac:dyDescent="0.35">
      <c r="A13" s="9"/>
      <c r="B13" s="9"/>
      <c r="C13" s="36" t="s">
        <v>38</v>
      </c>
      <c r="D13" s="30"/>
      <c r="E13" s="30"/>
      <c r="F13" s="30"/>
      <c r="G13" s="30"/>
      <c r="H13" s="37"/>
      <c r="I13" s="38">
        <v>64100</v>
      </c>
      <c r="J13" s="19">
        <v>70600</v>
      </c>
      <c r="K13" s="9"/>
      <c r="L13" s="8" t="s">
        <v>7</v>
      </c>
      <c r="O13" s="53" t="s">
        <v>70</v>
      </c>
      <c r="P13" s="53" t="s">
        <v>9</v>
      </c>
      <c r="Q13" s="53">
        <f>I12</f>
        <v>9000</v>
      </c>
      <c r="R13" s="53" t="s">
        <v>16</v>
      </c>
      <c r="S13" s="53">
        <f>I13</f>
        <v>64100</v>
      </c>
      <c r="T13" s="53" t="s">
        <v>16</v>
      </c>
      <c r="U13" s="53">
        <f>I14</f>
        <v>4200</v>
      </c>
      <c r="V13" s="53" t="s">
        <v>16</v>
      </c>
      <c r="W13" s="53">
        <f>I15</f>
        <v>22500</v>
      </c>
      <c r="X13" s="53" t="s">
        <v>9</v>
      </c>
      <c r="Y13" s="25">
        <f>SUM(I12:I15)</f>
        <v>99800</v>
      </c>
      <c r="Z13" s="8"/>
      <c r="AA13" s="9"/>
    </row>
    <row r="14" spans="1:27" ht="15" customHeight="1" x14ac:dyDescent="0.25">
      <c r="A14" s="9"/>
      <c r="B14" s="9"/>
      <c r="C14" s="36" t="s">
        <v>22</v>
      </c>
      <c r="D14" s="30"/>
      <c r="E14" s="30"/>
      <c r="F14" s="30"/>
      <c r="G14" s="30"/>
      <c r="H14" s="37"/>
      <c r="I14" s="38">
        <v>4200</v>
      </c>
      <c r="J14" s="19">
        <v>3700</v>
      </c>
      <c r="K14" s="9"/>
      <c r="L14" s="8" t="s">
        <v>7</v>
      </c>
      <c r="Y14" s="30"/>
      <c r="Z14" s="8"/>
      <c r="AA14" s="9"/>
    </row>
    <row r="15" spans="1:27" ht="15" customHeight="1" x14ac:dyDescent="0.25">
      <c r="C15" s="39" t="s">
        <v>39</v>
      </c>
      <c r="D15" s="40"/>
      <c r="E15" s="40"/>
      <c r="F15" s="40"/>
      <c r="G15" s="40"/>
      <c r="H15" s="41"/>
      <c r="I15" s="42">
        <v>22500</v>
      </c>
      <c r="J15" s="20">
        <v>22700</v>
      </c>
      <c r="K15" s="7"/>
      <c r="L15" s="8" t="s">
        <v>7</v>
      </c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8"/>
      <c r="AA15" s="9"/>
    </row>
    <row r="16" spans="1:27" ht="15" customHeight="1" x14ac:dyDescent="0.25">
      <c r="C16" s="36" t="s">
        <v>40</v>
      </c>
      <c r="D16" s="30"/>
      <c r="E16" s="30"/>
      <c r="F16" s="30"/>
      <c r="G16" s="30"/>
      <c r="H16" s="37"/>
      <c r="I16" s="38">
        <v>800</v>
      </c>
      <c r="J16" s="19">
        <v>1200</v>
      </c>
      <c r="K16" s="7"/>
      <c r="L16" s="8" t="s">
        <v>7</v>
      </c>
      <c r="Z16" s="8"/>
      <c r="AA16" s="9"/>
    </row>
    <row r="17" spans="3:27" ht="15" customHeight="1" x14ac:dyDescent="0.25">
      <c r="C17" s="36" t="s">
        <v>41</v>
      </c>
      <c r="D17" s="30"/>
      <c r="E17" s="30"/>
      <c r="F17" s="30"/>
      <c r="G17" s="30"/>
      <c r="H17" s="37"/>
      <c r="I17" s="38">
        <v>18200</v>
      </c>
      <c r="J17" s="19">
        <v>19400</v>
      </c>
      <c r="K17" s="7"/>
      <c r="L17" s="8" t="s">
        <v>7</v>
      </c>
      <c r="M17" s="73" t="s">
        <v>18</v>
      </c>
      <c r="N17" s="63" t="s">
        <v>33</v>
      </c>
      <c r="O17" s="50" t="s">
        <v>9</v>
      </c>
      <c r="P17" s="64" t="s">
        <v>20</v>
      </c>
      <c r="Q17" s="64" t="s">
        <v>71</v>
      </c>
      <c r="R17" s="64" t="s">
        <v>10</v>
      </c>
      <c r="S17" s="64" t="s">
        <v>72</v>
      </c>
      <c r="T17" s="64" t="s">
        <v>21</v>
      </c>
      <c r="U17" s="65" t="s">
        <v>19</v>
      </c>
      <c r="V17" s="64" t="s">
        <v>73</v>
      </c>
      <c r="W17" s="66"/>
      <c r="X17" s="66"/>
      <c r="Y17" s="52"/>
      <c r="Z17" s="8"/>
      <c r="AA17" s="9"/>
    </row>
    <row r="18" spans="3:27" ht="15" customHeight="1" x14ac:dyDescent="0.25">
      <c r="C18" s="39" t="s">
        <v>42</v>
      </c>
      <c r="D18" s="40"/>
      <c r="E18" s="40"/>
      <c r="F18" s="40"/>
      <c r="G18" s="40"/>
      <c r="H18" s="41"/>
      <c r="I18" s="43" t="s">
        <v>15</v>
      </c>
      <c r="J18" s="44" t="s">
        <v>15</v>
      </c>
      <c r="K18" s="7"/>
      <c r="L18" s="8" t="s">
        <v>7</v>
      </c>
      <c r="O18" s="53" t="s">
        <v>9</v>
      </c>
      <c r="P18" s="53" t="s">
        <v>20</v>
      </c>
      <c r="Q18" s="8">
        <f>Q23</f>
        <v>11500</v>
      </c>
      <c r="R18" s="53" t="s">
        <v>10</v>
      </c>
      <c r="S18" s="8">
        <f>I33</f>
        <v>4600</v>
      </c>
      <c r="T18" s="17" t="s">
        <v>21</v>
      </c>
      <c r="U18" s="26" t="s">
        <v>19</v>
      </c>
      <c r="V18" s="8">
        <f>I21</f>
        <v>50600</v>
      </c>
      <c r="Y18" s="30"/>
      <c r="Z18" s="8"/>
      <c r="AA18" s="9"/>
    </row>
    <row r="19" spans="3:27" ht="15" customHeight="1" x14ac:dyDescent="0.25">
      <c r="C19" s="36" t="s">
        <v>43</v>
      </c>
      <c r="D19" s="30"/>
      <c r="E19" s="30"/>
      <c r="F19" s="30"/>
      <c r="G19" s="30"/>
      <c r="H19" s="37"/>
      <c r="I19" s="38">
        <v>166400</v>
      </c>
      <c r="J19" s="19">
        <v>172200</v>
      </c>
      <c r="K19" s="7"/>
      <c r="L19" s="8" t="s">
        <v>7</v>
      </c>
      <c r="N19" s="17" t="s">
        <v>33</v>
      </c>
      <c r="O19" s="53" t="s">
        <v>9</v>
      </c>
      <c r="P19" s="56">
        <f>(Q18-S18)/V18</f>
        <v>0.13636363636363635</v>
      </c>
      <c r="Q19" s="57" t="s">
        <v>92</v>
      </c>
      <c r="W19" s="21" t="str">
        <f>IF(P19&gt;=5.4%,"GOOD", "BAD")</f>
        <v>GOOD</v>
      </c>
      <c r="Y19" s="30"/>
      <c r="Z19" s="8"/>
      <c r="AA19" s="9"/>
    </row>
    <row r="20" spans="3:27" ht="15" customHeight="1" x14ac:dyDescent="0.25">
      <c r="C20" s="36" t="s">
        <v>44</v>
      </c>
      <c r="D20" s="30"/>
      <c r="E20" s="30"/>
      <c r="F20" s="30"/>
      <c r="G20" s="30"/>
      <c r="H20" s="37"/>
      <c r="I20" s="38">
        <v>61400</v>
      </c>
      <c r="J20" s="19">
        <v>67400</v>
      </c>
      <c r="K20" s="7"/>
      <c r="L20" s="8" t="s">
        <v>7</v>
      </c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8"/>
      <c r="AA20" s="9"/>
    </row>
    <row r="21" spans="3:27" ht="15" customHeight="1" x14ac:dyDescent="0.25">
      <c r="C21" s="39" t="s">
        <v>45</v>
      </c>
      <c r="D21" s="40"/>
      <c r="E21" s="40"/>
      <c r="F21" s="40"/>
      <c r="G21" s="40"/>
      <c r="H21" s="41"/>
      <c r="I21" s="42">
        <v>50600</v>
      </c>
      <c r="J21" s="20">
        <v>46300</v>
      </c>
      <c r="K21" s="7"/>
      <c r="L21" s="8" t="s">
        <v>7</v>
      </c>
      <c r="O21" s="67" t="s">
        <v>74</v>
      </c>
      <c r="P21" s="59" t="s">
        <v>9</v>
      </c>
      <c r="Q21" s="68" t="s">
        <v>75</v>
      </c>
      <c r="R21" s="68" t="s">
        <v>10</v>
      </c>
      <c r="S21" s="68" t="s">
        <v>76</v>
      </c>
      <c r="T21" s="68" t="s">
        <v>10</v>
      </c>
      <c r="U21" s="68" t="s">
        <v>77</v>
      </c>
      <c r="V21" s="68" t="s">
        <v>10</v>
      </c>
      <c r="W21" s="68" t="s">
        <v>78</v>
      </c>
      <c r="X21" s="68" t="s">
        <v>16</v>
      </c>
      <c r="Y21" s="69" t="s">
        <v>58</v>
      </c>
      <c r="Z21" s="8"/>
      <c r="AA21" s="9"/>
    </row>
    <row r="22" spans="3:27" ht="15" customHeight="1" x14ac:dyDescent="0.25">
      <c r="C22" s="30"/>
      <c r="D22" s="30"/>
      <c r="E22" s="30"/>
      <c r="F22" s="30"/>
      <c r="G22" s="30"/>
      <c r="H22" s="30"/>
      <c r="I22" s="30"/>
      <c r="J22" s="30"/>
      <c r="K22" s="7"/>
      <c r="L22" s="8" t="s">
        <v>7</v>
      </c>
      <c r="O22" s="30"/>
      <c r="P22" s="53" t="s">
        <v>9</v>
      </c>
      <c r="Q22" s="53">
        <f>Q28</f>
        <v>77000</v>
      </c>
      <c r="R22" s="53" t="s">
        <v>10</v>
      </c>
      <c r="S22" s="53">
        <f>I27</f>
        <v>62600</v>
      </c>
      <c r="T22" s="53" t="s">
        <v>10</v>
      </c>
      <c r="U22" s="53">
        <f>I28</f>
        <v>8500</v>
      </c>
      <c r="V22" s="53" t="s">
        <v>10</v>
      </c>
      <c r="W22" s="53">
        <f>I29</f>
        <v>4900</v>
      </c>
      <c r="X22" s="53" t="s">
        <v>16</v>
      </c>
      <c r="Y22" s="53">
        <f>Q9</f>
        <v>10500</v>
      </c>
      <c r="Z22" s="8"/>
      <c r="AA22" s="9"/>
    </row>
    <row r="23" spans="3:27" ht="15" customHeight="1" x14ac:dyDescent="0.25">
      <c r="C23" s="29" t="s">
        <v>46</v>
      </c>
      <c r="D23" s="30"/>
      <c r="E23" s="30"/>
      <c r="F23" s="30"/>
      <c r="G23" s="30"/>
      <c r="H23" s="30"/>
      <c r="I23" s="30"/>
      <c r="J23" s="30"/>
      <c r="K23" s="7"/>
      <c r="L23" s="8" t="s">
        <v>7</v>
      </c>
      <c r="O23" s="53"/>
      <c r="P23" s="53" t="s">
        <v>9</v>
      </c>
      <c r="Q23" s="62">
        <f>Q22-S22-U22-W22+Y22</f>
        <v>11500</v>
      </c>
      <c r="R23" s="30"/>
      <c r="S23" s="30"/>
      <c r="T23" s="30"/>
      <c r="U23" s="30"/>
      <c r="V23" s="30"/>
      <c r="W23" s="30"/>
      <c r="X23" s="30"/>
      <c r="Y23" s="30"/>
      <c r="Z23" s="8"/>
      <c r="AA23" s="9"/>
    </row>
    <row r="24" spans="3:27" ht="15" customHeight="1" x14ac:dyDescent="0.25">
      <c r="C24" s="30"/>
      <c r="D24" s="30"/>
      <c r="E24" s="30"/>
      <c r="F24" s="30"/>
      <c r="G24" s="30"/>
      <c r="H24" s="30"/>
      <c r="I24" s="74" t="s">
        <v>89</v>
      </c>
      <c r="J24" s="31" t="s">
        <v>90</v>
      </c>
      <c r="K24" s="7"/>
      <c r="L24" s="8" t="s">
        <v>7</v>
      </c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8"/>
      <c r="AA24" s="9"/>
    </row>
    <row r="25" spans="3:27" ht="15" customHeight="1" x14ac:dyDescent="0.25">
      <c r="C25" s="45" t="s">
        <v>47</v>
      </c>
      <c r="D25" s="33"/>
      <c r="E25" s="33"/>
      <c r="F25" s="33"/>
      <c r="G25" s="33"/>
      <c r="H25" s="34"/>
      <c r="I25" s="35">
        <v>75000</v>
      </c>
      <c r="J25" s="23">
        <v>77700</v>
      </c>
      <c r="K25" s="7"/>
      <c r="L25" s="8" t="s">
        <v>7</v>
      </c>
      <c r="O25" s="58" t="s">
        <v>75</v>
      </c>
      <c r="P25" s="59" t="s">
        <v>9</v>
      </c>
      <c r="Q25" s="59" t="s">
        <v>79</v>
      </c>
      <c r="R25" s="59" t="s">
        <v>10</v>
      </c>
      <c r="S25" s="60" t="s">
        <v>80</v>
      </c>
      <c r="T25" s="60"/>
      <c r="U25" s="60"/>
      <c r="V25" s="60"/>
      <c r="W25" s="60"/>
      <c r="X25" s="60"/>
      <c r="Y25" s="61"/>
      <c r="Z25" s="8"/>
      <c r="AA25" s="9"/>
    </row>
    <row r="26" spans="3:27" ht="15" customHeight="1" x14ac:dyDescent="0.25">
      <c r="C26" s="36" t="s">
        <v>48</v>
      </c>
      <c r="D26" s="30"/>
      <c r="E26" s="30"/>
      <c r="F26" s="30"/>
      <c r="G26" s="30"/>
      <c r="H26" s="37"/>
      <c r="I26" s="38">
        <v>2000</v>
      </c>
      <c r="J26" s="19">
        <v>1600</v>
      </c>
      <c r="K26" s="7"/>
      <c r="L26" s="8" t="s">
        <v>7</v>
      </c>
      <c r="O26" s="30"/>
      <c r="P26" s="53" t="s">
        <v>9</v>
      </c>
      <c r="Q26" s="53" t="s">
        <v>79</v>
      </c>
      <c r="R26" s="53" t="s">
        <v>10</v>
      </c>
      <c r="S26" s="53" t="s">
        <v>81</v>
      </c>
      <c r="T26" s="30" t="s">
        <v>82</v>
      </c>
      <c r="U26" s="30"/>
      <c r="V26" s="53" t="s">
        <v>10</v>
      </c>
      <c r="W26" s="53" t="s">
        <v>83</v>
      </c>
      <c r="X26" s="53" t="s">
        <v>84</v>
      </c>
      <c r="Y26" s="30"/>
      <c r="Z26" s="8"/>
      <c r="AA26" s="7"/>
    </row>
    <row r="27" spans="3:27" ht="15" customHeight="1" x14ac:dyDescent="0.25">
      <c r="C27" s="39" t="s">
        <v>49</v>
      </c>
      <c r="D27" s="40"/>
      <c r="E27" s="40"/>
      <c r="F27" s="40"/>
      <c r="G27" s="40"/>
      <c r="H27" s="41"/>
      <c r="I27" s="42">
        <v>62600</v>
      </c>
      <c r="J27" s="20">
        <v>52900</v>
      </c>
      <c r="K27" s="7"/>
      <c r="L27" s="8" t="s">
        <v>7</v>
      </c>
      <c r="O27" s="30"/>
      <c r="P27" s="53" t="s">
        <v>9</v>
      </c>
      <c r="Q27" s="53">
        <f>I25</f>
        <v>75000</v>
      </c>
      <c r="R27" s="53" t="s">
        <v>10</v>
      </c>
      <c r="S27" s="53" t="s">
        <v>81</v>
      </c>
      <c r="T27" s="53">
        <f>-I26</f>
        <v>-2000</v>
      </c>
      <c r="U27" s="53" t="s">
        <v>84</v>
      </c>
      <c r="V27" s="30"/>
      <c r="W27" s="30"/>
      <c r="X27" s="30"/>
      <c r="Y27" s="30"/>
      <c r="Z27" s="8"/>
      <c r="AA27" s="7"/>
    </row>
    <row r="28" spans="3:27" ht="15" customHeight="1" x14ac:dyDescent="0.25">
      <c r="C28" s="36" t="s">
        <v>50</v>
      </c>
      <c r="D28" s="30"/>
      <c r="E28" s="30"/>
      <c r="F28" s="30"/>
      <c r="G28" s="30"/>
      <c r="H28" s="37"/>
      <c r="I28" s="38">
        <v>8500</v>
      </c>
      <c r="J28" s="19">
        <v>9300</v>
      </c>
      <c r="K28" s="7"/>
      <c r="L28" s="8" t="s">
        <v>7</v>
      </c>
      <c r="O28" s="53"/>
      <c r="P28" s="53" t="s">
        <v>9</v>
      </c>
      <c r="Q28" s="62">
        <f>Q27-T27</f>
        <v>77000</v>
      </c>
      <c r="R28" s="30"/>
      <c r="S28" s="30"/>
      <c r="T28" s="30"/>
      <c r="U28" s="30"/>
      <c r="V28" s="30"/>
      <c r="W28" s="30"/>
      <c r="X28" s="30"/>
      <c r="Y28" s="30"/>
      <c r="Z28" s="8"/>
      <c r="AA28" s="7"/>
    </row>
    <row r="29" spans="3:27" ht="15" customHeight="1" x14ac:dyDescent="0.25">
      <c r="C29" s="39" t="s">
        <v>51</v>
      </c>
      <c r="D29" s="40"/>
      <c r="E29" s="40"/>
      <c r="F29" s="40"/>
      <c r="G29" s="40"/>
      <c r="H29" s="41"/>
      <c r="I29" s="42">
        <v>4900</v>
      </c>
      <c r="J29" s="20">
        <v>5000</v>
      </c>
      <c r="K29" s="7"/>
      <c r="L29" s="8" t="s">
        <v>7</v>
      </c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8"/>
      <c r="AA29" s="7"/>
    </row>
    <row r="30" spans="3:27" ht="15" customHeight="1" x14ac:dyDescent="0.25">
      <c r="C30" s="36" t="s">
        <v>52</v>
      </c>
      <c r="D30" s="30"/>
      <c r="E30" s="30"/>
      <c r="F30" s="30"/>
      <c r="G30" s="30"/>
      <c r="H30" s="37"/>
      <c r="I30" s="38">
        <v>9800</v>
      </c>
      <c r="J30" s="19">
        <v>6500</v>
      </c>
      <c r="K30" s="7"/>
      <c r="L30" s="8" t="s">
        <v>7</v>
      </c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8"/>
      <c r="AA30" s="7"/>
    </row>
    <row r="31" spans="3:27" ht="15" customHeight="1" x14ac:dyDescent="0.25">
      <c r="C31" s="36" t="s">
        <v>53</v>
      </c>
      <c r="D31" s="30"/>
      <c r="E31" s="30"/>
      <c r="F31" s="30"/>
      <c r="G31" s="30"/>
      <c r="H31" s="37"/>
      <c r="I31" s="38">
        <v>1600</v>
      </c>
      <c r="J31" s="19">
        <v>800</v>
      </c>
      <c r="K31" s="7"/>
      <c r="L31" s="8" t="s">
        <v>7</v>
      </c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8"/>
      <c r="AA31" s="7"/>
    </row>
    <row r="32" spans="3:27" ht="15" customHeight="1" x14ac:dyDescent="0.25">
      <c r="C32" s="39" t="s">
        <v>29</v>
      </c>
      <c r="D32" s="40"/>
      <c r="E32" s="40"/>
      <c r="F32" s="40"/>
      <c r="G32" s="40"/>
      <c r="H32" s="41"/>
      <c r="I32" s="42">
        <v>900</v>
      </c>
      <c r="J32" s="20">
        <v>700</v>
      </c>
      <c r="K32" s="7"/>
      <c r="L32" s="8" t="s">
        <v>7</v>
      </c>
      <c r="M32" s="73" t="s">
        <v>28</v>
      </c>
      <c r="N32" s="63" t="s">
        <v>34</v>
      </c>
      <c r="O32" s="50" t="s">
        <v>9</v>
      </c>
      <c r="P32" s="64" t="s">
        <v>20</v>
      </c>
      <c r="Q32" s="64" t="s">
        <v>71</v>
      </c>
      <c r="R32" s="64" t="s">
        <v>10</v>
      </c>
      <c r="S32" s="64" t="s">
        <v>72</v>
      </c>
      <c r="T32" s="64" t="s">
        <v>21</v>
      </c>
      <c r="U32" s="65" t="s">
        <v>19</v>
      </c>
      <c r="V32" s="70" t="s">
        <v>85</v>
      </c>
      <c r="W32" s="66"/>
      <c r="X32" s="66"/>
      <c r="Y32" s="52"/>
      <c r="Z32" s="8"/>
      <c r="AA32" s="7"/>
    </row>
    <row r="33" spans="1:27" ht="15" customHeight="1" x14ac:dyDescent="0.25">
      <c r="C33" s="39" t="s">
        <v>54</v>
      </c>
      <c r="D33" s="40"/>
      <c r="E33" s="40"/>
      <c r="F33" s="40"/>
      <c r="G33" s="40"/>
      <c r="H33" s="41"/>
      <c r="I33" s="42">
        <v>4600</v>
      </c>
      <c r="J33" s="20">
        <v>4600</v>
      </c>
      <c r="K33" s="7"/>
      <c r="L33" s="8" t="s">
        <v>7</v>
      </c>
      <c r="N33" s="30"/>
      <c r="O33" s="53" t="s">
        <v>9</v>
      </c>
      <c r="P33" s="53" t="s">
        <v>20</v>
      </c>
      <c r="Q33" s="8">
        <f>Q23</f>
        <v>11500</v>
      </c>
      <c r="R33" s="53" t="s">
        <v>10</v>
      </c>
      <c r="S33" s="8">
        <f>I33</f>
        <v>4600</v>
      </c>
      <c r="T33" s="17" t="s">
        <v>21</v>
      </c>
      <c r="U33" s="54" t="s">
        <v>19</v>
      </c>
      <c r="V33" s="53" t="s">
        <v>86</v>
      </c>
      <c r="W33" s="53">
        <f>I19</f>
        <v>166400</v>
      </c>
      <c r="X33" s="53" t="s">
        <v>87</v>
      </c>
      <c r="Y33" s="53">
        <f>J19</f>
        <v>172200</v>
      </c>
      <c r="Z33" s="8"/>
      <c r="AA33" s="7"/>
    </row>
    <row r="34" spans="1:27" ht="15" customHeight="1" x14ac:dyDescent="0.25">
      <c r="C34" s="7"/>
      <c r="D34" s="7"/>
      <c r="E34" s="7"/>
      <c r="F34" s="7"/>
      <c r="G34" s="7"/>
      <c r="H34" s="7"/>
      <c r="I34" s="7"/>
      <c r="J34" s="7"/>
      <c r="K34" s="7"/>
      <c r="L34" s="8" t="s">
        <v>7</v>
      </c>
      <c r="N34" s="30"/>
      <c r="O34" s="53" t="s">
        <v>9</v>
      </c>
      <c r="P34" s="56">
        <f>(Q33-S33)/AVERAGE(W33,Y33)</f>
        <v>4.0756054341405785E-2</v>
      </c>
      <c r="Q34" s="57" t="s">
        <v>93</v>
      </c>
      <c r="R34" s="30"/>
      <c r="S34" s="30"/>
      <c r="T34" s="30"/>
      <c r="U34" s="30"/>
      <c r="V34" s="30"/>
      <c r="W34" s="21" t="str">
        <f>IF(P34&gt;=2.6%,"GOOD", "BAD")</f>
        <v>GOOD</v>
      </c>
      <c r="X34" s="30"/>
      <c r="Y34" s="30"/>
      <c r="Z34" s="8"/>
      <c r="AA34" s="7"/>
    </row>
    <row r="35" spans="1:27" ht="15" customHeight="1" x14ac:dyDescent="0.25">
      <c r="C35" s="29" t="s">
        <v>55</v>
      </c>
      <c r="F35" s="7"/>
      <c r="G35" s="7"/>
      <c r="H35" s="7"/>
      <c r="I35" s="7"/>
      <c r="J35" s="7"/>
      <c r="K35" s="7"/>
      <c r="L35" s="8" t="s">
        <v>7</v>
      </c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8"/>
      <c r="AA35" s="7"/>
    </row>
    <row r="36" spans="1:27" ht="15" customHeight="1" x14ac:dyDescent="0.25">
      <c r="F36" s="7"/>
      <c r="G36" s="7"/>
      <c r="H36" s="7"/>
      <c r="I36" s="7"/>
      <c r="J36" s="7"/>
      <c r="K36" s="7"/>
      <c r="L36" s="8" t="s">
        <v>7</v>
      </c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8"/>
      <c r="AA36" s="7"/>
    </row>
    <row r="37" spans="1:27" ht="15" customHeight="1" x14ac:dyDescent="0.25">
      <c r="C37" s="46" t="s">
        <v>56</v>
      </c>
      <c r="D37" s="14"/>
      <c r="E37" s="14"/>
      <c r="F37" s="18"/>
      <c r="G37" s="18"/>
      <c r="H37" s="22"/>
      <c r="I37" s="47">
        <v>3.8</v>
      </c>
      <c r="J37" s="48" t="s">
        <v>26</v>
      </c>
      <c r="K37" s="7"/>
      <c r="L37" s="8" t="s">
        <v>7</v>
      </c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8"/>
      <c r="AA37" s="7"/>
    </row>
    <row r="38" spans="1:27" ht="15" customHeight="1" x14ac:dyDescent="0.25">
      <c r="C38" s="7"/>
      <c r="D38" s="7"/>
      <c r="E38" s="7"/>
      <c r="F38" s="7"/>
      <c r="G38" s="7"/>
      <c r="H38" s="7"/>
      <c r="I38" s="7"/>
      <c r="J38" s="7"/>
      <c r="K38" s="7"/>
      <c r="L38" s="8" t="s">
        <v>7</v>
      </c>
      <c r="M38" s="73" t="s">
        <v>30</v>
      </c>
      <c r="N38" s="49" t="s">
        <v>35</v>
      </c>
      <c r="O38" s="71"/>
      <c r="P38" s="71"/>
      <c r="Q38" s="50" t="s">
        <v>9</v>
      </c>
      <c r="R38" s="50" t="s">
        <v>79</v>
      </c>
      <c r="S38" s="51" t="s">
        <v>19</v>
      </c>
      <c r="T38" s="50" t="s">
        <v>88</v>
      </c>
      <c r="U38" s="71"/>
      <c r="V38" s="71"/>
      <c r="W38" s="71"/>
      <c r="X38" s="71"/>
      <c r="Y38" s="52"/>
      <c r="Z38" s="8"/>
      <c r="AA38" s="7"/>
    </row>
    <row r="39" spans="1:27" ht="1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8" t="s">
        <v>7</v>
      </c>
      <c r="N39" s="30"/>
      <c r="O39" s="30"/>
      <c r="P39" s="30"/>
      <c r="Q39" s="53" t="s">
        <v>9</v>
      </c>
      <c r="R39" s="53">
        <f>I25</f>
        <v>75000</v>
      </c>
      <c r="S39" s="54" t="s">
        <v>19</v>
      </c>
      <c r="T39" s="53">
        <f>I21</f>
        <v>50600</v>
      </c>
      <c r="U39" s="30"/>
      <c r="V39" s="30"/>
      <c r="W39" s="30"/>
      <c r="X39" s="30"/>
      <c r="Y39" s="30"/>
      <c r="Z39" s="8"/>
      <c r="AA39" s="7"/>
    </row>
    <row r="40" spans="1:27" ht="15" customHeight="1" x14ac:dyDescent="0.25">
      <c r="L40" s="8" t="s">
        <v>7</v>
      </c>
      <c r="N40" s="30"/>
      <c r="O40" s="30"/>
      <c r="P40" s="30"/>
      <c r="Q40" s="53" t="s">
        <v>9</v>
      </c>
      <c r="R40" s="72">
        <f>R39/T39</f>
        <v>1.482213438735178</v>
      </c>
      <c r="S40" s="57" t="s">
        <v>94</v>
      </c>
      <c r="T40" s="30"/>
      <c r="U40" s="30"/>
      <c r="V40" s="30"/>
      <c r="W40" s="30"/>
      <c r="X40" s="30"/>
      <c r="Y40" s="30"/>
      <c r="Z40" s="8"/>
      <c r="AA40" s="7"/>
    </row>
    <row r="41" spans="1:27" ht="15" customHeight="1" x14ac:dyDescent="0.25">
      <c r="L41" s="8" t="s">
        <v>7</v>
      </c>
      <c r="N41" s="30"/>
      <c r="O41" s="30"/>
      <c r="P41" s="30"/>
      <c r="Q41" s="30"/>
      <c r="R41" s="21" t="str">
        <f>IF(R40&lt;=300%,"GOOD", "BAD")</f>
        <v>GOOD</v>
      </c>
      <c r="S41" s="30"/>
      <c r="T41" s="30"/>
      <c r="U41" s="30"/>
      <c r="V41" s="30"/>
      <c r="W41" s="30"/>
      <c r="X41" s="30"/>
      <c r="Z41" s="8"/>
      <c r="AA41" s="7"/>
    </row>
    <row r="42" spans="1:27" ht="15" customHeight="1" x14ac:dyDescent="0.25">
      <c r="L42" s="8" t="s">
        <v>7</v>
      </c>
      <c r="Z42" s="8"/>
      <c r="AA42" s="7"/>
    </row>
    <row r="43" spans="1:27" ht="15" customHeight="1" x14ac:dyDescent="0.25">
      <c r="L43" s="8" t="s">
        <v>7</v>
      </c>
      <c r="Z43" s="8"/>
      <c r="AA43" s="7"/>
    </row>
    <row r="44" spans="1:27" ht="15" customHeight="1" x14ac:dyDescent="0.25">
      <c r="L44" s="8" t="s">
        <v>7</v>
      </c>
      <c r="Z44" s="8"/>
      <c r="AA44" s="7"/>
    </row>
    <row r="45" spans="1:27" ht="15" customHeight="1" x14ac:dyDescent="0.25">
      <c r="L45" s="8" t="s">
        <v>7</v>
      </c>
      <c r="Z45" s="8"/>
      <c r="AA45" s="7"/>
    </row>
    <row r="46" spans="1:27" ht="15" customHeight="1" x14ac:dyDescent="0.25">
      <c r="L46" s="8" t="s">
        <v>7</v>
      </c>
      <c r="Z46" s="8"/>
      <c r="AA46" s="7"/>
    </row>
    <row r="47" spans="1:27" ht="15" customHeight="1" x14ac:dyDescent="0.25">
      <c r="L47" s="8" t="s">
        <v>7</v>
      </c>
      <c r="Z47" s="8"/>
      <c r="AA47" s="7"/>
    </row>
    <row r="48" spans="1:27" ht="15" customHeight="1" x14ac:dyDescent="0.25">
      <c r="L48" s="8" t="s">
        <v>7</v>
      </c>
      <c r="Z48" s="8"/>
      <c r="AA48" s="7"/>
    </row>
    <row r="49" spans="12:27" ht="15" customHeight="1" x14ac:dyDescent="0.25">
      <c r="L49" s="8" t="s">
        <v>7</v>
      </c>
      <c r="Z49" s="8"/>
      <c r="AA49" s="7"/>
    </row>
    <row r="50" spans="12:27" ht="15" customHeight="1" x14ac:dyDescent="0.25">
      <c r="L50" s="8" t="s">
        <v>7</v>
      </c>
      <c r="Z50" s="8"/>
      <c r="AA50" s="7"/>
    </row>
    <row r="51" spans="12:27" ht="15" customHeight="1" x14ac:dyDescent="0.25">
      <c r="L51" s="8" t="s">
        <v>7</v>
      </c>
      <c r="Z51" s="8"/>
    </row>
    <row r="52" spans="12:27" ht="15" customHeight="1" x14ac:dyDescent="0.25">
      <c r="L52" s="8" t="s">
        <v>7</v>
      </c>
      <c r="Z52" s="8"/>
    </row>
    <row r="53" spans="12:27" ht="15" customHeight="1" x14ac:dyDescent="0.25">
      <c r="L53" s="8" t="s">
        <v>7</v>
      </c>
      <c r="Z53" s="8"/>
    </row>
    <row r="54" spans="12:27" ht="15" customHeight="1" x14ac:dyDescent="0.25">
      <c r="L54" s="8" t="s">
        <v>7</v>
      </c>
      <c r="Z54" s="8"/>
    </row>
    <row r="55" spans="12:27" ht="15" customHeight="1" x14ac:dyDescent="0.25">
      <c r="L55" s="8" t="s">
        <v>7</v>
      </c>
      <c r="Z55" s="8"/>
    </row>
    <row r="56" spans="12:27" ht="15" customHeight="1" x14ac:dyDescent="0.25">
      <c r="L56" s="8" t="s">
        <v>7</v>
      </c>
      <c r="Z56" s="8"/>
    </row>
    <row r="57" spans="12:27" ht="15" customHeight="1" x14ac:dyDescent="0.25">
      <c r="L57" s="8" t="s">
        <v>7</v>
      </c>
      <c r="Z57" s="8"/>
    </row>
    <row r="58" spans="12:27" ht="15" customHeight="1" x14ac:dyDescent="0.25">
      <c r="L58" s="8" t="s">
        <v>7</v>
      </c>
      <c r="Z58" s="8"/>
    </row>
    <row r="59" spans="12:27" ht="15" customHeight="1" x14ac:dyDescent="0.25">
      <c r="L59" s="8" t="s">
        <v>7</v>
      </c>
      <c r="Z59" s="8"/>
    </row>
    <row r="60" spans="12:27" x14ac:dyDescent="0.25">
      <c r="L60" s="8" t="s">
        <v>7</v>
      </c>
    </row>
  </sheetData>
  <conditionalFormatting sqref="R2">
    <cfRule type="cellIs" dxfId="7" priority="1" operator="equal">
      <formula>"is met"</formula>
    </cfRule>
    <cfRule type="cellIs" dxfId="6" priority="2" operator="equal">
      <formula>"is not met"</formula>
    </cfRule>
  </conditionalFormatting>
  <hyperlinks>
    <hyperlink ref="M1" location="TOC!A1" display="TOC!A1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A60"/>
  <sheetViews>
    <sheetView zoomScale="90" zoomScaleNormal="90" workbookViewId="0"/>
  </sheetViews>
  <sheetFormatPr defaultColWidth="9.140625" defaultRowHeight="15" x14ac:dyDescent="0.25"/>
  <cols>
    <col min="1" max="1" width="14" style="6" bestFit="1" customWidth="1"/>
    <col min="2" max="2" width="4.7109375" style="6" customWidth="1"/>
    <col min="3" max="8" width="9.140625" style="6" customWidth="1"/>
    <col min="9" max="10" width="12.7109375" style="6" customWidth="1"/>
    <col min="11" max="11" width="9.140625" style="6" customWidth="1"/>
    <col min="12" max="12" width="9.140625" style="6"/>
    <col min="13" max="14" width="9.140625" style="6" customWidth="1"/>
    <col min="15" max="22" width="9.140625" style="6"/>
    <col min="23" max="25" width="9.140625" style="6" customWidth="1"/>
    <col min="26" max="16384" width="9.140625" style="6"/>
  </cols>
  <sheetData>
    <row r="1" spans="1:27" ht="15" customHeight="1" x14ac:dyDescent="0.25">
      <c r="A1" s="5" t="s">
        <v>3</v>
      </c>
      <c r="C1" t="s">
        <v>95</v>
      </c>
      <c r="D1" s="16"/>
      <c r="E1" s="16"/>
      <c r="L1" s="17" t="s">
        <v>7</v>
      </c>
      <c r="Z1" s="17"/>
    </row>
    <row r="2" spans="1:27" ht="15" customHeight="1" x14ac:dyDescent="0.25">
      <c r="A2" s="5" t="s">
        <v>4</v>
      </c>
      <c r="C2" s="6" t="s">
        <v>96</v>
      </c>
      <c r="L2" s="17" t="s">
        <v>7</v>
      </c>
      <c r="Z2" s="17"/>
    </row>
    <row r="3" spans="1:27" ht="15" customHeight="1" x14ac:dyDescent="0.25">
      <c r="A3" s="5" t="s">
        <v>5</v>
      </c>
      <c r="C3" s="6" t="s">
        <v>97</v>
      </c>
      <c r="L3" s="17" t="s">
        <v>7</v>
      </c>
      <c r="M3" s="73" t="s">
        <v>17</v>
      </c>
      <c r="N3" s="49" t="s">
        <v>57</v>
      </c>
      <c r="O3" s="50" t="s">
        <v>9</v>
      </c>
      <c r="P3" s="50">
        <v>2</v>
      </c>
      <c r="Q3" s="50" t="s">
        <v>23</v>
      </c>
      <c r="R3" s="50" t="s">
        <v>58</v>
      </c>
      <c r="S3" s="51" t="s">
        <v>59</v>
      </c>
      <c r="T3" s="50" t="s">
        <v>60</v>
      </c>
      <c r="U3" s="50" t="s">
        <v>16</v>
      </c>
      <c r="V3" s="50" t="s">
        <v>61</v>
      </c>
      <c r="W3" s="50" t="s">
        <v>10</v>
      </c>
      <c r="X3" s="50" t="s">
        <v>58</v>
      </c>
      <c r="Y3" s="52" t="s">
        <v>21</v>
      </c>
      <c r="Z3" s="17"/>
    </row>
    <row r="4" spans="1:27" ht="1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8" t="s">
        <v>7</v>
      </c>
      <c r="N4" s="29"/>
      <c r="O4" s="53" t="s">
        <v>9</v>
      </c>
      <c r="P4" s="53">
        <v>2</v>
      </c>
      <c r="Q4" s="53" t="s">
        <v>23</v>
      </c>
      <c r="R4" s="53">
        <f>Q9</f>
        <v>8500</v>
      </c>
      <c r="S4" s="54" t="s">
        <v>59</v>
      </c>
      <c r="T4" s="53">
        <f>Y12</f>
        <v>91800</v>
      </c>
      <c r="U4" s="53" t="s">
        <v>16</v>
      </c>
      <c r="V4" s="53">
        <f>Y13</f>
        <v>91400</v>
      </c>
      <c r="W4" s="53" t="s">
        <v>10</v>
      </c>
      <c r="X4" s="53">
        <f>Q9</f>
        <v>8500</v>
      </c>
      <c r="Y4" s="30" t="s">
        <v>21</v>
      </c>
      <c r="Z4" s="8"/>
      <c r="AA4" s="9"/>
    </row>
    <row r="5" spans="1:27" ht="15" customHeight="1" x14ac:dyDescent="0.25">
      <c r="A5" s="15" t="s">
        <v>8</v>
      </c>
      <c r="B5" s="17" t="s">
        <v>17</v>
      </c>
      <c r="C5" s="7" t="s">
        <v>32</v>
      </c>
      <c r="D5" s="7"/>
      <c r="E5" s="7"/>
      <c r="F5" s="7"/>
      <c r="G5" s="7"/>
      <c r="H5" s="7"/>
      <c r="I5" s="7"/>
      <c r="J5" s="7"/>
      <c r="K5" s="7"/>
      <c r="L5" s="8" t="s">
        <v>7</v>
      </c>
      <c r="N5" s="55" t="s">
        <v>57</v>
      </c>
      <c r="O5" s="55" t="s">
        <v>9</v>
      </c>
      <c r="P5" s="56">
        <f>2*R4/(T4+V4-X4)</f>
        <v>9.7309673726388088E-2</v>
      </c>
      <c r="Q5" s="57" t="s">
        <v>91</v>
      </c>
      <c r="R5" s="30"/>
      <c r="S5" s="30"/>
      <c r="T5" s="30"/>
      <c r="U5" s="30"/>
      <c r="V5" s="30"/>
      <c r="W5" s="30"/>
      <c r="X5" s="30"/>
      <c r="Y5" s="30"/>
      <c r="Z5" s="8"/>
      <c r="AA5" s="9"/>
    </row>
    <row r="6" spans="1:27" ht="15" customHeight="1" x14ac:dyDescent="0.25">
      <c r="B6" s="17" t="s">
        <v>18</v>
      </c>
      <c r="C6" s="7" t="s">
        <v>33</v>
      </c>
      <c r="D6" s="7"/>
      <c r="E6" s="7"/>
      <c r="F6" s="7"/>
      <c r="G6" s="7"/>
      <c r="H6" s="7"/>
      <c r="I6" s="7"/>
      <c r="J6" s="7"/>
      <c r="K6" s="7"/>
      <c r="L6" s="8" t="s">
        <v>7</v>
      </c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8"/>
      <c r="AA6" s="9"/>
    </row>
    <row r="7" spans="1:27" ht="15" customHeight="1" x14ac:dyDescent="0.25">
      <c r="B7" s="17" t="s">
        <v>28</v>
      </c>
      <c r="C7" s="7" t="s">
        <v>34</v>
      </c>
      <c r="D7" s="7"/>
      <c r="E7" s="7"/>
      <c r="F7" s="7"/>
      <c r="G7" s="7"/>
      <c r="H7" s="7"/>
      <c r="I7" s="7"/>
      <c r="J7" s="7"/>
      <c r="K7" s="7"/>
      <c r="L7" s="8" t="s">
        <v>7</v>
      </c>
      <c r="O7" s="58" t="s">
        <v>58</v>
      </c>
      <c r="P7" s="59" t="s">
        <v>9</v>
      </c>
      <c r="Q7" s="60" t="s">
        <v>31</v>
      </c>
      <c r="R7" s="59" t="s">
        <v>16</v>
      </c>
      <c r="S7" s="60" t="s">
        <v>62</v>
      </c>
      <c r="T7" s="60"/>
      <c r="U7" s="60"/>
      <c r="V7" s="59" t="s">
        <v>10</v>
      </c>
      <c r="W7" s="59" t="s">
        <v>63</v>
      </c>
      <c r="X7" s="60"/>
      <c r="Y7" s="61"/>
      <c r="Z7" s="8"/>
      <c r="AA7" s="9"/>
    </row>
    <row r="8" spans="1:27" ht="15" customHeight="1" x14ac:dyDescent="0.25">
      <c r="A8" s="15"/>
      <c r="B8" s="28" t="s">
        <v>30</v>
      </c>
      <c r="C8" s="7" t="s">
        <v>35</v>
      </c>
      <c r="D8" s="7"/>
      <c r="E8" s="7"/>
      <c r="F8" s="7"/>
      <c r="G8" s="7"/>
      <c r="H8" s="7"/>
      <c r="I8" s="7"/>
      <c r="J8" s="7"/>
      <c r="K8" s="9"/>
      <c r="L8" s="8" t="s">
        <v>7</v>
      </c>
      <c r="O8" s="53" t="s">
        <v>58</v>
      </c>
      <c r="P8" s="53" t="s">
        <v>9</v>
      </c>
      <c r="Q8" s="53">
        <f>I30</f>
        <v>7700</v>
      </c>
      <c r="R8" s="53" t="s">
        <v>16</v>
      </c>
      <c r="S8" s="53">
        <f>I31</f>
        <v>1600</v>
      </c>
      <c r="T8" s="53" t="s">
        <v>10</v>
      </c>
      <c r="U8" s="53">
        <f>I32</f>
        <v>800</v>
      </c>
      <c r="V8" s="30"/>
      <c r="W8" s="30"/>
      <c r="X8" s="30"/>
      <c r="Y8" s="30"/>
      <c r="Z8" s="8"/>
      <c r="AA8" s="9"/>
    </row>
    <row r="9" spans="1:27" ht="15" customHeight="1" x14ac:dyDescent="0.25">
      <c r="A9" s="9"/>
      <c r="B9" s="9"/>
      <c r="C9" s="7"/>
      <c r="D9" s="7"/>
      <c r="E9" s="7"/>
      <c r="F9" s="7"/>
      <c r="G9" s="7"/>
      <c r="H9" s="7"/>
      <c r="I9" s="7"/>
      <c r="J9" s="7"/>
      <c r="K9" s="9"/>
      <c r="L9" s="8" t="s">
        <v>7</v>
      </c>
      <c r="O9" s="30"/>
      <c r="P9" s="53" t="s">
        <v>9</v>
      </c>
      <c r="Q9" s="62">
        <f>Q8+S8-U8</f>
        <v>8500</v>
      </c>
      <c r="R9" s="30"/>
      <c r="S9" s="30"/>
      <c r="T9" s="30"/>
      <c r="U9" s="30"/>
      <c r="V9" s="30"/>
      <c r="W9" s="30"/>
      <c r="X9" s="30"/>
      <c r="Y9" s="30"/>
      <c r="Z9" s="8"/>
      <c r="AA9" s="9"/>
    </row>
    <row r="10" spans="1:27" ht="15" customHeight="1" x14ac:dyDescent="0.25">
      <c r="A10" s="15" t="s">
        <v>6</v>
      </c>
      <c r="B10" s="9"/>
      <c r="C10" s="29" t="s">
        <v>36</v>
      </c>
      <c r="D10" s="30"/>
      <c r="E10" s="30"/>
      <c r="F10" s="30"/>
      <c r="G10" s="30"/>
      <c r="H10" s="30"/>
      <c r="I10" s="30"/>
      <c r="J10" s="30"/>
      <c r="K10" s="9"/>
      <c r="L10" s="8" t="s">
        <v>7</v>
      </c>
      <c r="Z10" s="8"/>
      <c r="AA10" s="9"/>
    </row>
    <row r="11" spans="1:27" ht="15" customHeight="1" x14ac:dyDescent="0.25">
      <c r="A11" s="9"/>
      <c r="B11" s="9"/>
      <c r="C11" s="30"/>
      <c r="D11" s="30"/>
      <c r="E11" s="30"/>
      <c r="F11" s="30"/>
      <c r="G11" s="30"/>
      <c r="H11" s="30"/>
      <c r="I11" s="74" t="s">
        <v>89</v>
      </c>
      <c r="J11" s="31" t="s">
        <v>90</v>
      </c>
      <c r="K11" s="9"/>
      <c r="L11" s="8" t="s">
        <v>7</v>
      </c>
      <c r="O11" s="58" t="s">
        <v>64</v>
      </c>
      <c r="P11" s="59" t="s">
        <v>9</v>
      </c>
      <c r="Q11" s="59" t="s">
        <v>65</v>
      </c>
      <c r="R11" s="59" t="s">
        <v>16</v>
      </c>
      <c r="S11" s="60" t="s">
        <v>66</v>
      </c>
      <c r="T11" s="60"/>
      <c r="U11" s="59" t="s">
        <v>16</v>
      </c>
      <c r="V11" s="60" t="s">
        <v>67</v>
      </c>
      <c r="W11" s="60"/>
      <c r="X11" s="59" t="s">
        <v>16</v>
      </c>
      <c r="Y11" s="61" t="s">
        <v>68</v>
      </c>
      <c r="Z11" s="8"/>
      <c r="AA11" s="9"/>
    </row>
    <row r="12" spans="1:27" ht="15" customHeight="1" x14ac:dyDescent="0.35">
      <c r="A12" s="15"/>
      <c r="B12" s="9"/>
      <c r="C12" s="32" t="s">
        <v>37</v>
      </c>
      <c r="D12" s="33"/>
      <c r="E12" s="33"/>
      <c r="F12" s="33"/>
      <c r="G12" s="33"/>
      <c r="H12" s="34"/>
      <c r="I12" s="35">
        <v>7900</v>
      </c>
      <c r="J12" s="23">
        <v>5700</v>
      </c>
      <c r="K12" s="9"/>
      <c r="L12" s="8" t="s">
        <v>7</v>
      </c>
      <c r="O12" s="53" t="s">
        <v>69</v>
      </c>
      <c r="P12" s="53" t="s">
        <v>9</v>
      </c>
      <c r="Q12" s="53">
        <f>J12</f>
        <v>5700</v>
      </c>
      <c r="R12" s="53" t="s">
        <v>16</v>
      </c>
      <c r="S12" s="53">
        <f>J13</f>
        <v>63100</v>
      </c>
      <c r="T12" s="53" t="s">
        <v>16</v>
      </c>
      <c r="U12" s="53">
        <f>J14</f>
        <v>2800</v>
      </c>
      <c r="V12" s="53" t="s">
        <v>16</v>
      </c>
      <c r="W12" s="53">
        <f>J15</f>
        <v>20200</v>
      </c>
      <c r="X12" s="53" t="s">
        <v>9</v>
      </c>
      <c r="Y12" s="25">
        <f>SUM(J12:J15)</f>
        <v>91800</v>
      </c>
      <c r="Z12" s="8"/>
      <c r="AA12" s="9"/>
    </row>
    <row r="13" spans="1:27" ht="15" customHeight="1" x14ac:dyDescent="0.35">
      <c r="A13" s="9"/>
      <c r="B13" s="9"/>
      <c r="C13" s="36" t="s">
        <v>38</v>
      </c>
      <c r="D13" s="30"/>
      <c r="E13" s="30"/>
      <c r="F13" s="30"/>
      <c r="G13" s="30"/>
      <c r="H13" s="37"/>
      <c r="I13" s="38">
        <v>61900</v>
      </c>
      <c r="J13" s="19">
        <v>63100</v>
      </c>
      <c r="K13" s="9"/>
      <c r="L13" s="8" t="s">
        <v>7</v>
      </c>
      <c r="O13" s="53" t="s">
        <v>70</v>
      </c>
      <c r="P13" s="53" t="s">
        <v>9</v>
      </c>
      <c r="Q13" s="53">
        <f>I12</f>
        <v>7900</v>
      </c>
      <c r="R13" s="53" t="s">
        <v>16</v>
      </c>
      <c r="S13" s="53">
        <f>I13</f>
        <v>61900</v>
      </c>
      <c r="T13" s="53" t="s">
        <v>16</v>
      </c>
      <c r="U13" s="53">
        <f>I14</f>
        <v>4100</v>
      </c>
      <c r="V13" s="53" t="s">
        <v>16</v>
      </c>
      <c r="W13" s="53">
        <f>I15</f>
        <v>17500</v>
      </c>
      <c r="X13" s="53" t="s">
        <v>9</v>
      </c>
      <c r="Y13" s="25">
        <f>SUM(I12:I15)</f>
        <v>91400</v>
      </c>
      <c r="Z13" s="8"/>
      <c r="AA13" s="9"/>
    </row>
    <row r="14" spans="1:27" ht="15" customHeight="1" x14ac:dyDescent="0.25">
      <c r="A14" s="9"/>
      <c r="B14" s="9"/>
      <c r="C14" s="36" t="s">
        <v>22</v>
      </c>
      <c r="D14" s="30"/>
      <c r="E14" s="30"/>
      <c r="F14" s="30"/>
      <c r="G14" s="30"/>
      <c r="H14" s="37"/>
      <c r="I14" s="38">
        <v>4100</v>
      </c>
      <c r="J14" s="19">
        <v>2800</v>
      </c>
      <c r="K14" s="9"/>
      <c r="L14" s="8" t="s">
        <v>7</v>
      </c>
      <c r="Y14" s="30"/>
      <c r="Z14" s="8"/>
      <c r="AA14" s="9"/>
    </row>
    <row r="15" spans="1:27" ht="15" customHeight="1" x14ac:dyDescent="0.25">
      <c r="C15" s="39" t="s">
        <v>39</v>
      </c>
      <c r="D15" s="40"/>
      <c r="E15" s="40"/>
      <c r="F15" s="40"/>
      <c r="G15" s="40"/>
      <c r="H15" s="41"/>
      <c r="I15" s="42">
        <v>17500</v>
      </c>
      <c r="J15" s="20">
        <v>20200</v>
      </c>
      <c r="K15" s="7"/>
      <c r="L15" s="8" t="s">
        <v>7</v>
      </c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8"/>
      <c r="AA15" s="9"/>
    </row>
    <row r="16" spans="1:27" ht="15" customHeight="1" x14ac:dyDescent="0.25">
      <c r="C16" s="36" t="s">
        <v>40</v>
      </c>
      <c r="D16" s="30"/>
      <c r="E16" s="30"/>
      <c r="F16" s="30"/>
      <c r="G16" s="30"/>
      <c r="H16" s="37"/>
      <c r="I16" s="38">
        <v>800</v>
      </c>
      <c r="J16" s="19">
        <v>1000</v>
      </c>
      <c r="K16" s="7"/>
      <c r="L16" s="8" t="s">
        <v>7</v>
      </c>
      <c r="Z16" s="8"/>
      <c r="AA16" s="9"/>
    </row>
    <row r="17" spans="3:27" ht="15" customHeight="1" x14ac:dyDescent="0.25">
      <c r="C17" s="36" t="s">
        <v>41</v>
      </c>
      <c r="D17" s="30"/>
      <c r="E17" s="30"/>
      <c r="F17" s="30"/>
      <c r="G17" s="30"/>
      <c r="H17" s="37"/>
      <c r="I17" s="38">
        <v>13700</v>
      </c>
      <c r="J17" s="19">
        <v>16700</v>
      </c>
      <c r="K17" s="7"/>
      <c r="L17" s="8" t="s">
        <v>7</v>
      </c>
      <c r="M17" s="73" t="s">
        <v>18</v>
      </c>
      <c r="N17" s="63" t="s">
        <v>33</v>
      </c>
      <c r="O17" s="50" t="s">
        <v>9</v>
      </c>
      <c r="P17" s="64" t="s">
        <v>20</v>
      </c>
      <c r="Q17" s="64" t="s">
        <v>71</v>
      </c>
      <c r="R17" s="64" t="s">
        <v>10</v>
      </c>
      <c r="S17" s="64" t="s">
        <v>72</v>
      </c>
      <c r="T17" s="64" t="s">
        <v>21</v>
      </c>
      <c r="U17" s="65" t="s">
        <v>19</v>
      </c>
      <c r="V17" s="64" t="s">
        <v>73</v>
      </c>
      <c r="W17" s="66"/>
      <c r="X17" s="66"/>
      <c r="Y17" s="52"/>
      <c r="Z17" s="8"/>
      <c r="AA17" s="9"/>
    </row>
    <row r="18" spans="3:27" ht="15" customHeight="1" x14ac:dyDescent="0.25">
      <c r="C18" s="39" t="s">
        <v>42</v>
      </c>
      <c r="D18" s="40"/>
      <c r="E18" s="40"/>
      <c r="F18" s="40"/>
      <c r="G18" s="40"/>
      <c r="H18" s="41"/>
      <c r="I18" s="43" t="s">
        <v>15</v>
      </c>
      <c r="J18" s="44" t="s">
        <v>15</v>
      </c>
      <c r="K18" s="7"/>
      <c r="L18" s="8" t="s">
        <v>7</v>
      </c>
      <c r="O18" s="53" t="s">
        <v>9</v>
      </c>
      <c r="P18" s="53" t="s">
        <v>20</v>
      </c>
      <c r="Q18" s="8">
        <f>Q23</f>
        <v>6600</v>
      </c>
      <c r="R18" s="53" t="s">
        <v>10</v>
      </c>
      <c r="S18" s="8">
        <f>I33</f>
        <v>3800</v>
      </c>
      <c r="T18" s="17" t="s">
        <v>21</v>
      </c>
      <c r="U18" s="26" t="s">
        <v>19</v>
      </c>
      <c r="V18" s="8">
        <f>I21</f>
        <v>42500</v>
      </c>
      <c r="Y18" s="30"/>
      <c r="Z18" s="8"/>
      <c r="AA18" s="9"/>
    </row>
    <row r="19" spans="3:27" ht="15" customHeight="1" x14ac:dyDescent="0.25">
      <c r="C19" s="36" t="s">
        <v>43</v>
      </c>
      <c r="D19" s="30"/>
      <c r="E19" s="30"/>
      <c r="F19" s="30"/>
      <c r="G19" s="30"/>
      <c r="H19" s="37"/>
      <c r="I19" s="38">
        <v>153300</v>
      </c>
      <c r="J19" s="19">
        <v>140300</v>
      </c>
      <c r="K19" s="7"/>
      <c r="L19" s="8" t="s">
        <v>7</v>
      </c>
      <c r="N19" s="17" t="s">
        <v>33</v>
      </c>
      <c r="O19" s="53" t="s">
        <v>9</v>
      </c>
      <c r="P19" s="56">
        <f>(Q18-S18)/V18</f>
        <v>6.5882352941176475E-2</v>
      </c>
      <c r="Q19" s="57" t="s">
        <v>92</v>
      </c>
      <c r="W19" s="21" t="str">
        <f>IF(P19&gt;=5.4%,"GOOD", "BAD")</f>
        <v>GOOD</v>
      </c>
      <c r="Y19" s="30"/>
      <c r="Z19" s="8"/>
      <c r="AA19" s="9"/>
    </row>
    <row r="20" spans="3:27" ht="15" customHeight="1" x14ac:dyDescent="0.25">
      <c r="C20" s="36" t="s">
        <v>44</v>
      </c>
      <c r="D20" s="30"/>
      <c r="E20" s="30"/>
      <c r="F20" s="30"/>
      <c r="G20" s="30"/>
      <c r="H20" s="37"/>
      <c r="I20" s="38">
        <v>61900</v>
      </c>
      <c r="J20" s="19">
        <v>53900</v>
      </c>
      <c r="K20" s="7"/>
      <c r="L20" s="8" t="s">
        <v>7</v>
      </c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8"/>
      <c r="AA20" s="9"/>
    </row>
    <row r="21" spans="3:27" ht="15" customHeight="1" x14ac:dyDescent="0.25">
      <c r="C21" s="39" t="s">
        <v>45</v>
      </c>
      <c r="D21" s="40"/>
      <c r="E21" s="40"/>
      <c r="F21" s="40"/>
      <c r="G21" s="40"/>
      <c r="H21" s="41"/>
      <c r="I21" s="42">
        <v>42500</v>
      </c>
      <c r="J21" s="20">
        <v>36100</v>
      </c>
      <c r="K21" s="7"/>
      <c r="L21" s="8" t="s">
        <v>7</v>
      </c>
      <c r="O21" s="67" t="s">
        <v>74</v>
      </c>
      <c r="P21" s="59" t="s">
        <v>9</v>
      </c>
      <c r="Q21" s="68" t="s">
        <v>75</v>
      </c>
      <c r="R21" s="68" t="s">
        <v>10</v>
      </c>
      <c r="S21" s="68" t="s">
        <v>76</v>
      </c>
      <c r="T21" s="68" t="s">
        <v>10</v>
      </c>
      <c r="U21" s="68" t="s">
        <v>77</v>
      </c>
      <c r="V21" s="68" t="s">
        <v>10</v>
      </c>
      <c r="W21" s="68" t="s">
        <v>78</v>
      </c>
      <c r="X21" s="68" t="s">
        <v>16</v>
      </c>
      <c r="Y21" s="69" t="s">
        <v>58</v>
      </c>
      <c r="Z21" s="8"/>
      <c r="AA21" s="9"/>
    </row>
    <row r="22" spans="3:27" ht="15" customHeight="1" x14ac:dyDescent="0.25">
      <c r="C22" s="30"/>
      <c r="D22" s="30"/>
      <c r="E22" s="30"/>
      <c r="F22" s="30"/>
      <c r="G22" s="30"/>
      <c r="H22" s="30"/>
      <c r="I22" s="30"/>
      <c r="J22" s="30"/>
      <c r="K22" s="7"/>
      <c r="L22" s="8" t="s">
        <v>7</v>
      </c>
      <c r="O22" s="30"/>
      <c r="P22" s="53" t="s">
        <v>9</v>
      </c>
      <c r="Q22" s="53">
        <f>Q28</f>
        <v>64600</v>
      </c>
      <c r="R22" s="53" t="s">
        <v>10</v>
      </c>
      <c r="S22" s="53">
        <f>I27</f>
        <v>55100</v>
      </c>
      <c r="T22" s="53" t="s">
        <v>10</v>
      </c>
      <c r="U22" s="53">
        <f>I28</f>
        <v>6900</v>
      </c>
      <c r="V22" s="53" t="s">
        <v>10</v>
      </c>
      <c r="W22" s="53">
        <f>I29</f>
        <v>4500</v>
      </c>
      <c r="X22" s="53" t="s">
        <v>16</v>
      </c>
      <c r="Y22" s="53">
        <f>Q9</f>
        <v>8500</v>
      </c>
      <c r="Z22" s="8"/>
      <c r="AA22" s="9"/>
    </row>
    <row r="23" spans="3:27" ht="15" customHeight="1" x14ac:dyDescent="0.25">
      <c r="C23" s="29" t="s">
        <v>46</v>
      </c>
      <c r="D23" s="30"/>
      <c r="E23" s="30"/>
      <c r="F23" s="30"/>
      <c r="G23" s="30"/>
      <c r="H23" s="30"/>
      <c r="I23" s="30"/>
      <c r="J23" s="30"/>
      <c r="K23" s="7"/>
      <c r="L23" s="8" t="s">
        <v>7</v>
      </c>
      <c r="O23" s="53"/>
      <c r="P23" s="53" t="s">
        <v>9</v>
      </c>
      <c r="Q23" s="62">
        <f>Q22-S22-U22-W22+Y22</f>
        <v>6600</v>
      </c>
      <c r="R23" s="30"/>
      <c r="S23" s="30"/>
      <c r="T23" s="30"/>
      <c r="U23" s="30"/>
      <c r="V23" s="30"/>
      <c r="W23" s="30"/>
      <c r="X23" s="30"/>
      <c r="Y23" s="30"/>
      <c r="Z23" s="8"/>
      <c r="AA23" s="9"/>
    </row>
    <row r="24" spans="3:27" ht="15" customHeight="1" x14ac:dyDescent="0.25">
      <c r="C24" s="30"/>
      <c r="D24" s="30"/>
      <c r="E24" s="30"/>
      <c r="F24" s="30"/>
      <c r="G24" s="30"/>
      <c r="H24" s="30"/>
      <c r="I24" s="74" t="s">
        <v>89</v>
      </c>
      <c r="J24" s="31" t="s">
        <v>90</v>
      </c>
      <c r="K24" s="7"/>
      <c r="L24" s="8" t="s">
        <v>7</v>
      </c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8"/>
      <c r="AA24" s="9"/>
    </row>
    <row r="25" spans="3:27" ht="15" customHeight="1" x14ac:dyDescent="0.25">
      <c r="C25" s="45" t="s">
        <v>47</v>
      </c>
      <c r="D25" s="33"/>
      <c r="E25" s="33"/>
      <c r="F25" s="33"/>
      <c r="G25" s="33"/>
      <c r="H25" s="34"/>
      <c r="I25" s="35">
        <v>63000</v>
      </c>
      <c r="J25" s="23">
        <v>60600</v>
      </c>
      <c r="K25" s="7"/>
      <c r="L25" s="8" t="s">
        <v>7</v>
      </c>
      <c r="O25" s="58" t="s">
        <v>75</v>
      </c>
      <c r="P25" s="59" t="s">
        <v>9</v>
      </c>
      <c r="Q25" s="59" t="s">
        <v>79</v>
      </c>
      <c r="R25" s="59" t="s">
        <v>10</v>
      </c>
      <c r="S25" s="60" t="s">
        <v>80</v>
      </c>
      <c r="T25" s="60"/>
      <c r="U25" s="60"/>
      <c r="V25" s="60"/>
      <c r="W25" s="60"/>
      <c r="X25" s="60"/>
      <c r="Y25" s="61"/>
      <c r="Z25" s="8"/>
      <c r="AA25" s="9"/>
    </row>
    <row r="26" spans="3:27" ht="15" customHeight="1" x14ac:dyDescent="0.25">
      <c r="C26" s="36" t="s">
        <v>48</v>
      </c>
      <c r="D26" s="30"/>
      <c r="E26" s="30"/>
      <c r="F26" s="30"/>
      <c r="G26" s="30"/>
      <c r="H26" s="37"/>
      <c r="I26" s="38">
        <v>1600</v>
      </c>
      <c r="J26" s="19">
        <v>1400</v>
      </c>
      <c r="K26" s="7"/>
      <c r="L26" s="8" t="s">
        <v>7</v>
      </c>
      <c r="O26" s="30"/>
      <c r="P26" s="53" t="s">
        <v>9</v>
      </c>
      <c r="Q26" s="53" t="s">
        <v>79</v>
      </c>
      <c r="R26" s="53" t="s">
        <v>10</v>
      </c>
      <c r="S26" s="53" t="s">
        <v>81</v>
      </c>
      <c r="T26" s="30" t="s">
        <v>82</v>
      </c>
      <c r="U26" s="30"/>
      <c r="V26" s="53" t="s">
        <v>10</v>
      </c>
      <c r="W26" s="53" t="s">
        <v>83</v>
      </c>
      <c r="X26" s="53" t="s">
        <v>84</v>
      </c>
      <c r="Y26" s="30"/>
      <c r="Z26" s="8"/>
      <c r="AA26" s="7"/>
    </row>
    <row r="27" spans="3:27" ht="15" customHeight="1" x14ac:dyDescent="0.25">
      <c r="C27" s="39" t="s">
        <v>49</v>
      </c>
      <c r="D27" s="40"/>
      <c r="E27" s="40"/>
      <c r="F27" s="40"/>
      <c r="G27" s="40"/>
      <c r="H27" s="41"/>
      <c r="I27" s="42">
        <v>55100</v>
      </c>
      <c r="J27" s="20">
        <v>45400</v>
      </c>
      <c r="K27" s="7"/>
      <c r="L27" s="8" t="s">
        <v>7</v>
      </c>
      <c r="O27" s="30"/>
      <c r="P27" s="53" t="s">
        <v>9</v>
      </c>
      <c r="Q27" s="53">
        <f>I25</f>
        <v>63000</v>
      </c>
      <c r="R27" s="53" t="s">
        <v>10</v>
      </c>
      <c r="S27" s="53" t="s">
        <v>81</v>
      </c>
      <c r="T27" s="53">
        <f>-I26</f>
        <v>-1600</v>
      </c>
      <c r="U27" s="53" t="s">
        <v>84</v>
      </c>
      <c r="V27" s="30"/>
      <c r="W27" s="30"/>
      <c r="X27" s="30"/>
      <c r="Y27" s="30"/>
      <c r="Z27" s="8"/>
      <c r="AA27" s="7"/>
    </row>
    <row r="28" spans="3:27" ht="15" customHeight="1" x14ac:dyDescent="0.25">
      <c r="C28" s="36" t="s">
        <v>50</v>
      </c>
      <c r="D28" s="30"/>
      <c r="E28" s="30"/>
      <c r="F28" s="30"/>
      <c r="G28" s="30"/>
      <c r="H28" s="37"/>
      <c r="I28" s="38">
        <v>6900</v>
      </c>
      <c r="J28" s="19">
        <v>6700</v>
      </c>
      <c r="K28" s="7"/>
      <c r="L28" s="8" t="s">
        <v>7</v>
      </c>
      <c r="O28" s="53"/>
      <c r="P28" s="53" t="s">
        <v>9</v>
      </c>
      <c r="Q28" s="62">
        <f>Q27-T27</f>
        <v>64600</v>
      </c>
      <c r="R28" s="30"/>
      <c r="S28" s="30"/>
      <c r="T28" s="30"/>
      <c r="U28" s="30"/>
      <c r="V28" s="30"/>
      <c r="W28" s="30"/>
      <c r="X28" s="30"/>
      <c r="Y28" s="30"/>
      <c r="Z28" s="8"/>
      <c r="AA28" s="7"/>
    </row>
    <row r="29" spans="3:27" ht="15" customHeight="1" x14ac:dyDescent="0.25">
      <c r="C29" s="39" t="s">
        <v>51</v>
      </c>
      <c r="D29" s="40"/>
      <c r="E29" s="40"/>
      <c r="F29" s="40"/>
      <c r="G29" s="40"/>
      <c r="H29" s="41"/>
      <c r="I29" s="42">
        <v>4500</v>
      </c>
      <c r="J29" s="20">
        <v>5000</v>
      </c>
      <c r="K29" s="7"/>
      <c r="L29" s="8" t="s">
        <v>7</v>
      </c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8"/>
      <c r="AA29" s="7"/>
    </row>
    <row r="30" spans="3:27" ht="15" customHeight="1" x14ac:dyDescent="0.25">
      <c r="C30" s="36" t="s">
        <v>52</v>
      </c>
      <c r="D30" s="30"/>
      <c r="E30" s="30"/>
      <c r="F30" s="30"/>
      <c r="G30" s="30"/>
      <c r="H30" s="37"/>
      <c r="I30" s="38">
        <v>7700</v>
      </c>
      <c r="J30" s="19">
        <v>5800</v>
      </c>
      <c r="K30" s="7"/>
      <c r="L30" s="8" t="s">
        <v>7</v>
      </c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8"/>
      <c r="AA30" s="7"/>
    </row>
    <row r="31" spans="3:27" ht="15" customHeight="1" x14ac:dyDescent="0.25">
      <c r="C31" s="36" t="s">
        <v>53</v>
      </c>
      <c r="D31" s="30"/>
      <c r="E31" s="30"/>
      <c r="F31" s="30"/>
      <c r="G31" s="30"/>
      <c r="H31" s="37"/>
      <c r="I31" s="38">
        <v>1600</v>
      </c>
      <c r="J31" s="19">
        <v>700</v>
      </c>
      <c r="K31" s="7"/>
      <c r="L31" s="8" t="s">
        <v>7</v>
      </c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8"/>
      <c r="AA31" s="7"/>
    </row>
    <row r="32" spans="3:27" ht="15" customHeight="1" x14ac:dyDescent="0.25">
      <c r="C32" s="39" t="s">
        <v>29</v>
      </c>
      <c r="D32" s="40"/>
      <c r="E32" s="40"/>
      <c r="F32" s="40"/>
      <c r="G32" s="40"/>
      <c r="H32" s="41"/>
      <c r="I32" s="42">
        <v>800</v>
      </c>
      <c r="J32" s="20">
        <v>600</v>
      </c>
      <c r="K32" s="7"/>
      <c r="L32" s="8" t="s">
        <v>7</v>
      </c>
      <c r="M32" s="73" t="s">
        <v>28</v>
      </c>
      <c r="N32" s="63" t="s">
        <v>34</v>
      </c>
      <c r="O32" s="50" t="s">
        <v>9</v>
      </c>
      <c r="P32" s="64" t="s">
        <v>20</v>
      </c>
      <c r="Q32" s="64" t="s">
        <v>71</v>
      </c>
      <c r="R32" s="64" t="s">
        <v>10</v>
      </c>
      <c r="S32" s="64" t="s">
        <v>72</v>
      </c>
      <c r="T32" s="64" t="s">
        <v>21</v>
      </c>
      <c r="U32" s="65" t="s">
        <v>19</v>
      </c>
      <c r="V32" s="70" t="s">
        <v>85</v>
      </c>
      <c r="W32" s="66"/>
      <c r="X32" s="66"/>
      <c r="Y32" s="52"/>
      <c r="Z32" s="8"/>
      <c r="AA32" s="7"/>
    </row>
    <row r="33" spans="1:27" ht="15" customHeight="1" x14ac:dyDescent="0.25">
      <c r="C33" s="39" t="s">
        <v>54</v>
      </c>
      <c r="D33" s="40"/>
      <c r="E33" s="40"/>
      <c r="F33" s="40"/>
      <c r="G33" s="40"/>
      <c r="H33" s="41"/>
      <c r="I33" s="42">
        <v>3800</v>
      </c>
      <c r="J33" s="20">
        <v>3600</v>
      </c>
      <c r="K33" s="7"/>
      <c r="L33" s="8" t="s">
        <v>7</v>
      </c>
      <c r="N33" s="30"/>
      <c r="O33" s="53" t="s">
        <v>9</v>
      </c>
      <c r="P33" s="53" t="s">
        <v>20</v>
      </c>
      <c r="Q33" s="8">
        <f>Q23</f>
        <v>6600</v>
      </c>
      <c r="R33" s="53" t="s">
        <v>10</v>
      </c>
      <c r="S33" s="8">
        <f>I33</f>
        <v>3800</v>
      </c>
      <c r="T33" s="17" t="s">
        <v>21</v>
      </c>
      <c r="U33" s="54" t="s">
        <v>19</v>
      </c>
      <c r="V33" s="53" t="s">
        <v>86</v>
      </c>
      <c r="W33" s="53">
        <f>I19</f>
        <v>153300</v>
      </c>
      <c r="X33" s="53" t="s">
        <v>87</v>
      </c>
      <c r="Y33" s="53">
        <f>J19</f>
        <v>140300</v>
      </c>
      <c r="Z33" s="8"/>
      <c r="AA33" s="7"/>
    </row>
    <row r="34" spans="1:27" ht="15" customHeight="1" x14ac:dyDescent="0.25">
      <c r="C34" s="7"/>
      <c r="D34" s="7"/>
      <c r="E34" s="7"/>
      <c r="F34" s="7"/>
      <c r="G34" s="7"/>
      <c r="H34" s="7"/>
      <c r="I34" s="7"/>
      <c r="J34" s="7"/>
      <c r="K34" s="7"/>
      <c r="L34" s="8" t="s">
        <v>7</v>
      </c>
      <c r="N34" s="30"/>
      <c r="O34" s="53" t="s">
        <v>9</v>
      </c>
      <c r="P34" s="56">
        <f>(Q33-S33)/AVERAGE(W33,Y33)</f>
        <v>1.9073569482288829E-2</v>
      </c>
      <c r="Q34" s="57" t="s">
        <v>93</v>
      </c>
      <c r="R34" s="30"/>
      <c r="S34" s="30"/>
      <c r="T34" s="30"/>
      <c r="U34" s="30"/>
      <c r="V34" s="30"/>
      <c r="W34" s="21" t="str">
        <f>IF(P34&gt;=2.6%,"GOOD", "BAD")</f>
        <v>BAD</v>
      </c>
      <c r="X34" s="30"/>
      <c r="Y34" s="30"/>
      <c r="Z34" s="8"/>
      <c r="AA34" s="7"/>
    </row>
    <row r="35" spans="1:27" ht="15" customHeight="1" x14ac:dyDescent="0.25">
      <c r="C35" s="29" t="s">
        <v>55</v>
      </c>
      <c r="F35" s="7"/>
      <c r="G35" s="7"/>
      <c r="H35" s="7"/>
      <c r="I35" s="7"/>
      <c r="J35" s="7"/>
      <c r="K35" s="7"/>
      <c r="L35" s="8" t="s">
        <v>7</v>
      </c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8"/>
      <c r="AA35" s="7"/>
    </row>
    <row r="36" spans="1:27" ht="15" customHeight="1" x14ac:dyDescent="0.25">
      <c r="F36" s="7"/>
      <c r="G36" s="7"/>
      <c r="H36" s="7"/>
      <c r="I36" s="7"/>
      <c r="J36" s="7"/>
      <c r="K36" s="7"/>
      <c r="L36" s="8" t="s">
        <v>7</v>
      </c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8"/>
      <c r="AA36" s="7"/>
    </row>
    <row r="37" spans="1:27" ht="15" customHeight="1" x14ac:dyDescent="0.25">
      <c r="C37" s="46" t="s">
        <v>56</v>
      </c>
      <c r="D37" s="14"/>
      <c r="E37" s="14"/>
      <c r="F37" s="18"/>
      <c r="G37" s="18"/>
      <c r="H37" s="22"/>
      <c r="I37" s="47">
        <v>2.2000000000000002</v>
      </c>
      <c r="J37" s="48" t="s">
        <v>26</v>
      </c>
      <c r="K37" s="7"/>
      <c r="L37" s="8" t="s">
        <v>7</v>
      </c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8"/>
      <c r="AA37" s="7"/>
    </row>
    <row r="38" spans="1:27" ht="15" customHeight="1" x14ac:dyDescent="0.25">
      <c r="C38" s="7"/>
      <c r="D38" s="7"/>
      <c r="E38" s="7"/>
      <c r="F38" s="7"/>
      <c r="G38" s="7"/>
      <c r="H38" s="7"/>
      <c r="I38" s="7"/>
      <c r="J38" s="7"/>
      <c r="K38" s="7"/>
      <c r="L38" s="8" t="s">
        <v>7</v>
      </c>
      <c r="M38" s="73" t="s">
        <v>30</v>
      </c>
      <c r="N38" s="49" t="s">
        <v>35</v>
      </c>
      <c r="O38" s="71"/>
      <c r="P38" s="71"/>
      <c r="Q38" s="50" t="s">
        <v>9</v>
      </c>
      <c r="R38" s="50" t="s">
        <v>79</v>
      </c>
      <c r="S38" s="51" t="s">
        <v>19</v>
      </c>
      <c r="T38" s="50" t="s">
        <v>88</v>
      </c>
      <c r="U38" s="71"/>
      <c r="V38" s="71"/>
      <c r="W38" s="71"/>
      <c r="X38" s="71"/>
      <c r="Y38" s="52"/>
      <c r="Z38" s="8"/>
      <c r="AA38" s="7"/>
    </row>
    <row r="39" spans="1:27" ht="1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8" t="s">
        <v>7</v>
      </c>
      <c r="N39" s="30"/>
      <c r="O39" s="30"/>
      <c r="P39" s="30"/>
      <c r="Q39" s="53" t="s">
        <v>9</v>
      </c>
      <c r="R39" s="53">
        <f>I25</f>
        <v>63000</v>
      </c>
      <c r="S39" s="54" t="s">
        <v>19</v>
      </c>
      <c r="T39" s="53">
        <f>I21</f>
        <v>42500</v>
      </c>
      <c r="U39" s="30"/>
      <c r="V39" s="30"/>
      <c r="W39" s="30"/>
      <c r="X39" s="30"/>
      <c r="Y39" s="30"/>
      <c r="Z39" s="8"/>
      <c r="AA39" s="7"/>
    </row>
    <row r="40" spans="1:27" ht="15" customHeight="1" x14ac:dyDescent="0.25">
      <c r="L40" s="8" t="s">
        <v>7</v>
      </c>
      <c r="N40" s="30"/>
      <c r="O40" s="30"/>
      <c r="P40" s="30"/>
      <c r="Q40" s="53" t="s">
        <v>9</v>
      </c>
      <c r="R40" s="72">
        <f>R39/T39</f>
        <v>1.4823529411764707</v>
      </c>
      <c r="S40" s="57" t="s">
        <v>94</v>
      </c>
      <c r="T40" s="30"/>
      <c r="U40" s="30"/>
      <c r="V40" s="30"/>
      <c r="W40" s="30"/>
      <c r="X40" s="30"/>
      <c r="Y40" s="30"/>
      <c r="Z40" s="8"/>
      <c r="AA40" s="7"/>
    </row>
    <row r="41" spans="1:27" ht="15" customHeight="1" x14ac:dyDescent="0.25">
      <c r="L41" s="8" t="s">
        <v>7</v>
      </c>
      <c r="N41" s="30"/>
      <c r="O41" s="30"/>
      <c r="P41" s="30"/>
      <c r="Q41" s="30"/>
      <c r="R41" s="21" t="str">
        <f>IF(R40&lt;=300%,"GOOD", "BAD")</f>
        <v>GOOD</v>
      </c>
      <c r="S41" s="30"/>
      <c r="T41" s="30"/>
      <c r="U41" s="30"/>
      <c r="V41" s="30"/>
      <c r="W41" s="30"/>
      <c r="X41" s="30"/>
      <c r="Z41" s="8"/>
      <c r="AA41" s="7"/>
    </row>
    <row r="42" spans="1:27" ht="15" customHeight="1" x14ac:dyDescent="0.25">
      <c r="L42" s="8" t="s">
        <v>7</v>
      </c>
      <c r="Z42" s="8"/>
      <c r="AA42" s="7"/>
    </row>
    <row r="43" spans="1:27" ht="15" customHeight="1" x14ac:dyDescent="0.25">
      <c r="L43" s="8" t="s">
        <v>7</v>
      </c>
      <c r="Z43" s="8"/>
      <c r="AA43" s="7"/>
    </row>
    <row r="44" spans="1:27" ht="15" customHeight="1" x14ac:dyDescent="0.25">
      <c r="L44" s="8" t="s">
        <v>7</v>
      </c>
      <c r="Z44" s="8"/>
      <c r="AA44" s="7"/>
    </row>
    <row r="45" spans="1:27" ht="15" customHeight="1" x14ac:dyDescent="0.25">
      <c r="L45" s="8" t="s">
        <v>7</v>
      </c>
      <c r="Z45" s="8"/>
      <c r="AA45" s="7"/>
    </row>
    <row r="46" spans="1:27" ht="15" customHeight="1" x14ac:dyDescent="0.25">
      <c r="L46" s="8" t="s">
        <v>7</v>
      </c>
      <c r="Z46" s="8"/>
      <c r="AA46" s="7"/>
    </row>
    <row r="47" spans="1:27" ht="15" customHeight="1" x14ac:dyDescent="0.25">
      <c r="L47" s="8" t="s">
        <v>7</v>
      </c>
      <c r="Z47" s="8"/>
      <c r="AA47" s="7"/>
    </row>
    <row r="48" spans="1:27" ht="15" customHeight="1" x14ac:dyDescent="0.25">
      <c r="L48" s="8" t="s">
        <v>7</v>
      </c>
      <c r="Z48" s="8"/>
      <c r="AA48" s="7"/>
    </row>
    <row r="49" spans="12:27" ht="15" customHeight="1" x14ac:dyDescent="0.25">
      <c r="L49" s="8" t="s">
        <v>7</v>
      </c>
      <c r="Z49" s="8"/>
      <c r="AA49" s="7"/>
    </row>
    <row r="50" spans="12:27" ht="15" customHeight="1" x14ac:dyDescent="0.25">
      <c r="L50" s="8" t="s">
        <v>7</v>
      </c>
      <c r="Z50" s="8"/>
      <c r="AA50" s="7"/>
    </row>
    <row r="51" spans="12:27" ht="15" customHeight="1" x14ac:dyDescent="0.25">
      <c r="L51" s="8" t="s">
        <v>7</v>
      </c>
      <c r="Z51" s="8"/>
    </row>
    <row r="52" spans="12:27" ht="15" customHeight="1" x14ac:dyDescent="0.25">
      <c r="L52" s="8" t="s">
        <v>7</v>
      </c>
      <c r="Z52" s="8"/>
    </row>
    <row r="53" spans="12:27" ht="15" customHeight="1" x14ac:dyDescent="0.25">
      <c r="L53" s="8" t="s">
        <v>7</v>
      </c>
      <c r="Z53" s="8"/>
    </row>
    <row r="54" spans="12:27" ht="15" customHeight="1" x14ac:dyDescent="0.25">
      <c r="L54" s="8" t="s">
        <v>7</v>
      </c>
      <c r="Z54" s="8"/>
    </row>
    <row r="55" spans="12:27" ht="15" customHeight="1" x14ac:dyDescent="0.25">
      <c r="L55" s="8" t="s">
        <v>7</v>
      </c>
      <c r="Z55" s="8"/>
    </row>
    <row r="56" spans="12:27" ht="15" customHeight="1" x14ac:dyDescent="0.25">
      <c r="L56" s="8" t="s">
        <v>7</v>
      </c>
      <c r="Z56" s="8"/>
    </row>
    <row r="57" spans="12:27" ht="15" customHeight="1" x14ac:dyDescent="0.25">
      <c r="L57" s="8" t="s">
        <v>7</v>
      </c>
      <c r="Z57" s="8"/>
    </row>
    <row r="58" spans="12:27" ht="15" customHeight="1" x14ac:dyDescent="0.25">
      <c r="L58" s="8" t="s">
        <v>7</v>
      </c>
      <c r="Z58" s="8"/>
    </row>
    <row r="59" spans="12:27" ht="15" customHeight="1" x14ac:dyDescent="0.25">
      <c r="L59" s="8" t="s">
        <v>7</v>
      </c>
      <c r="Z59" s="8"/>
    </row>
    <row r="60" spans="12:27" x14ac:dyDescent="0.25">
      <c r="L60" s="8" t="s">
        <v>7</v>
      </c>
    </row>
  </sheetData>
  <conditionalFormatting sqref="R2">
    <cfRule type="cellIs" dxfId="3" priority="1" operator="equal">
      <formula>"is met"</formula>
    </cfRule>
    <cfRule type="cellIs" dxfId="2" priority="2" operator="equal">
      <formula>"is not met"</formula>
    </cfRule>
  </conditionalFormatting>
  <hyperlinks>
    <hyperlink ref="M1" location="TOC!A1" display="TOC!A1"/>
  </hyperlink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TOC</vt:lpstr>
      <vt:lpstr>Problem 1</vt:lpstr>
      <vt:lpstr>Problem 2</vt:lpstr>
      <vt:lpstr>Problem 3</vt:lpstr>
      <vt:lpstr>Problem 4</vt:lpstr>
      <vt:lpstr>Problem 5</vt:lpstr>
      <vt:lpstr>Problem 6</vt:lpstr>
    </vt:vector>
  </TitlesOfParts>
  <Company>AGCS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Zuberi, Nabeel (AGCS)</dc:creator>
  <cp:lastModifiedBy>Owner</cp:lastModifiedBy>
  <dcterms:created xsi:type="dcterms:W3CDTF">2021-02-04T15:51:26Z</dcterms:created>
  <dcterms:modified xsi:type="dcterms:W3CDTF">2024-02-14T18:51:33Z</dcterms:modified>
</cp:coreProperties>
</file>