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4" l="1"/>
  <c r="R39" i="14"/>
  <c r="R40" i="14" s="1"/>
  <c r="R41" i="14" s="1"/>
  <c r="Y33" i="14"/>
  <c r="W33" i="14"/>
  <c r="S33" i="14"/>
  <c r="T27" i="14"/>
  <c r="Q28" i="14" s="1"/>
  <c r="Q22" i="14" s="1"/>
  <c r="Q27" i="14"/>
  <c r="W22" i="14"/>
  <c r="U22" i="14"/>
  <c r="S22" i="14"/>
  <c r="V18" i="14"/>
  <c r="S18" i="14"/>
  <c r="Y13" i="14"/>
  <c r="W13" i="14"/>
  <c r="U13" i="14"/>
  <c r="S13" i="14"/>
  <c r="Q13" i="14"/>
  <c r="Y12" i="14"/>
  <c r="T4" i="14" s="1"/>
  <c r="W12" i="14"/>
  <c r="U12" i="14"/>
  <c r="S12" i="14"/>
  <c r="Q12" i="14"/>
  <c r="U8" i="14"/>
  <c r="S8" i="14"/>
  <c r="Q8" i="14"/>
  <c r="V4" i="14"/>
  <c r="T39" i="12"/>
  <c r="R39" i="12"/>
  <c r="R40" i="12" s="1"/>
  <c r="R41" i="12" s="1"/>
  <c r="Y33" i="12"/>
  <c r="W33" i="12"/>
  <c r="S33" i="12"/>
  <c r="T27" i="12"/>
  <c r="Q27" i="12"/>
  <c r="W22" i="12"/>
  <c r="U22" i="12"/>
  <c r="S22" i="12"/>
  <c r="V18" i="12"/>
  <c r="S18" i="12"/>
  <c r="Y13" i="12"/>
  <c r="W13" i="12"/>
  <c r="U13" i="12"/>
  <c r="S13" i="12"/>
  <c r="Q13" i="12"/>
  <c r="Y12" i="12"/>
  <c r="W12" i="12"/>
  <c r="U12" i="12"/>
  <c r="S12" i="12"/>
  <c r="Q12" i="12"/>
  <c r="U8" i="12"/>
  <c r="S8" i="12"/>
  <c r="Q8" i="12"/>
  <c r="V4" i="12"/>
  <c r="T4" i="12"/>
  <c r="T39" i="9"/>
  <c r="R39" i="9"/>
  <c r="R40" i="9" s="1"/>
  <c r="R41" i="9" s="1"/>
  <c r="Y33" i="9"/>
  <c r="W33" i="9"/>
  <c r="S33" i="9"/>
  <c r="T27" i="9"/>
  <c r="Q28" i="9" s="1"/>
  <c r="Q22" i="9" s="1"/>
  <c r="Q27" i="9"/>
  <c r="W22" i="9"/>
  <c r="U22" i="9"/>
  <c r="S22" i="9"/>
  <c r="V18" i="9"/>
  <c r="S18" i="9"/>
  <c r="Y13" i="9"/>
  <c r="W13" i="9"/>
  <c r="U13" i="9"/>
  <c r="S13" i="9"/>
  <c r="Q13" i="9"/>
  <c r="Y12" i="9"/>
  <c r="T4" i="9" s="1"/>
  <c r="W12" i="9"/>
  <c r="U12" i="9"/>
  <c r="S12" i="9"/>
  <c r="Q12" i="9"/>
  <c r="U8" i="9"/>
  <c r="S8" i="9"/>
  <c r="Q8" i="9"/>
  <c r="Q9" i="9" s="1"/>
  <c r="V4" i="9"/>
  <c r="T39" i="8"/>
  <c r="R39" i="8"/>
  <c r="R40" i="8" s="1"/>
  <c r="R41" i="8" s="1"/>
  <c r="Y33" i="8"/>
  <c r="W33" i="8"/>
  <c r="S33" i="8"/>
  <c r="T27" i="8"/>
  <c r="Q27" i="8"/>
  <c r="W22" i="8"/>
  <c r="U22" i="8"/>
  <c r="S22" i="8"/>
  <c r="V18" i="8"/>
  <c r="S18" i="8"/>
  <c r="Y13" i="8"/>
  <c r="W13" i="8"/>
  <c r="U13" i="8"/>
  <c r="S13" i="8"/>
  <c r="Q13" i="8"/>
  <c r="Y12" i="8"/>
  <c r="W12" i="8"/>
  <c r="U12" i="8"/>
  <c r="S12" i="8"/>
  <c r="Q12" i="8"/>
  <c r="U8" i="8"/>
  <c r="S8" i="8"/>
  <c r="Q8" i="8"/>
  <c r="V4" i="8"/>
  <c r="T4" i="8"/>
  <c r="T39" i="5"/>
  <c r="R39" i="5"/>
  <c r="R40" i="5" s="1"/>
  <c r="R41" i="5" s="1"/>
  <c r="Y33" i="5"/>
  <c r="W33" i="5"/>
  <c r="S33" i="5"/>
  <c r="T27" i="5"/>
  <c r="Q27" i="5"/>
  <c r="Q28" i="5" s="1"/>
  <c r="Q22" i="5" s="1"/>
  <c r="W22" i="5"/>
  <c r="U22" i="5"/>
  <c r="S22" i="5"/>
  <c r="V18" i="5"/>
  <c r="S18" i="5"/>
  <c r="Y13" i="5"/>
  <c r="W13" i="5"/>
  <c r="U13" i="5"/>
  <c r="S13" i="5"/>
  <c r="Q13" i="5"/>
  <c r="Y12" i="5"/>
  <c r="W12" i="5"/>
  <c r="U12" i="5"/>
  <c r="S12" i="5"/>
  <c r="Q12" i="5"/>
  <c r="U8" i="5"/>
  <c r="S8" i="5"/>
  <c r="Q8" i="5"/>
  <c r="V4" i="5"/>
  <c r="T4" i="5"/>
  <c r="Q9" i="14" l="1"/>
  <c r="Q28" i="12"/>
  <c r="Q22" i="12" s="1"/>
  <c r="Q9" i="12"/>
  <c r="Q28" i="8"/>
  <c r="Q22" i="8" s="1"/>
  <c r="Q9" i="8"/>
  <c r="Y22" i="8" s="1"/>
  <c r="Q23" i="8" s="1"/>
  <c r="Q9" i="5"/>
  <c r="Y22" i="14"/>
  <c r="Q23" i="14" s="1"/>
  <c r="R4" i="14"/>
  <c r="X4" i="14"/>
  <c r="X4" i="12"/>
  <c r="Y22" i="12"/>
  <c r="Q23" i="12" s="1"/>
  <c r="R4" i="12"/>
  <c r="P5" i="12" s="1"/>
  <c r="X4" i="9"/>
  <c r="Y22" i="9"/>
  <c r="Q23" i="9" s="1"/>
  <c r="R4" i="9"/>
  <c r="X4" i="8"/>
  <c r="Y22" i="5"/>
  <c r="Q23" i="5" s="1"/>
  <c r="R4" i="5"/>
  <c r="X4" i="5"/>
  <c r="P5" i="9" l="1"/>
  <c r="R4" i="8"/>
  <c r="P5" i="8" s="1"/>
  <c r="P5" i="14"/>
  <c r="Q33" i="14"/>
  <c r="P34" i="14" s="1"/>
  <c r="W34" i="14" s="1"/>
  <c r="Q18" i="14"/>
  <c r="P19" i="14" s="1"/>
  <c r="W19" i="14" s="1"/>
  <c r="Q18" i="12"/>
  <c r="P19" i="12" s="1"/>
  <c r="W19" i="12" s="1"/>
  <c r="Q33" i="12"/>
  <c r="P34" i="12" s="1"/>
  <c r="W34" i="12" s="1"/>
  <c r="Q33" i="9"/>
  <c r="P34" i="9" s="1"/>
  <c r="W34" i="9" s="1"/>
  <c r="Q18" i="9"/>
  <c r="P19" i="9" s="1"/>
  <c r="W19" i="9" s="1"/>
  <c r="Q33" i="8"/>
  <c r="P34" i="8" s="1"/>
  <c r="W34" i="8" s="1"/>
  <c r="Q18" i="8"/>
  <c r="P19" i="8" s="1"/>
  <c r="W19" i="8" s="1"/>
  <c r="Q18" i="5"/>
  <c r="P19" i="5" s="1"/>
  <c r="W19" i="5" s="1"/>
  <c r="Q33" i="5"/>
  <c r="P34" i="5" s="1"/>
  <c r="W34" i="5" s="1"/>
  <c r="P5" i="5"/>
  <c r="T39" i="7" l="1"/>
  <c r="R39" i="7"/>
  <c r="Y33" i="7"/>
  <c r="W33" i="7"/>
  <c r="S33" i="7"/>
  <c r="T27" i="7"/>
  <c r="Q27" i="7"/>
  <c r="Q28" i="7" s="1"/>
  <c r="Q22" i="7" s="1"/>
  <c r="W22" i="7"/>
  <c r="U22" i="7"/>
  <c r="S22" i="7"/>
  <c r="V18" i="7"/>
  <c r="S18" i="7"/>
  <c r="Y13" i="7"/>
  <c r="V4" i="7" s="1"/>
  <c r="W13" i="7"/>
  <c r="U13" i="7"/>
  <c r="S13" i="7"/>
  <c r="Q13" i="7"/>
  <c r="Y12" i="7"/>
  <c r="T4" i="7" s="1"/>
  <c r="W12" i="7"/>
  <c r="U12" i="7"/>
  <c r="S12" i="7"/>
  <c r="Q12" i="7"/>
  <c r="U8" i="7"/>
  <c r="S8" i="7"/>
  <c r="Q8" i="7"/>
  <c r="Q9" i="7" l="1"/>
  <c r="R40" i="7"/>
  <c r="R41" i="7" s="1"/>
  <c r="R4" i="7"/>
  <c r="Y22" i="7"/>
  <c r="Q23" i="7" s="1"/>
  <c r="X4" i="7"/>
  <c r="C10" i="1"/>
  <c r="Q33" i="7" l="1"/>
  <c r="P34" i="7" s="1"/>
  <c r="W34" i="7" s="1"/>
  <c r="Q18" i="7"/>
  <c r="P19" i="7" s="1"/>
  <c r="W19" i="7" s="1"/>
  <c r="P5" i="7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<sst xmlns="http://schemas.openxmlformats.org/spreadsheetml/2006/main" count="1462" uniqueCount="98">
  <si>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</si>
  <si>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</si>
  <si>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</si>
  <si>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</si>
  <si>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</si>
  <si>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</si>
  <si>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</si>
  <si>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</si>
  <si>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</si>
  <si>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</si>
  <si>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</si>
  <si>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</si>
  <si>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</si>
  <si>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</si>
  <si>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</si>
  <si>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</si>
  <si>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+</t>
  </si>
  <si>
    <t>(a)</t>
  </si>
  <si>
    <t>(b)</t>
  </si>
  <si>
    <t>/</t>
  </si>
  <si>
    <t>(</t>
  </si>
  <si>
    <t>)</t>
  </si>
  <si>
    <t>Common Shares</t>
  </si>
  <si>
    <t>x</t>
  </si>
  <si>
    <t>Problem 5</t>
  </si>
  <si>
    <t>Problem 6</t>
  </si>
  <si>
    <t>n/a</t>
  </si>
  <si>
    <t>(c)</t>
  </si>
  <si>
    <t>Investment Expenses</t>
  </si>
  <si>
    <t>(d)</t>
  </si>
  <si>
    <t>InvInc</t>
  </si>
  <si>
    <t>InvYld (Investment Yield)</t>
  </si>
  <si>
    <t>ROE</t>
  </si>
  <si>
    <t>ROA</t>
  </si>
  <si>
    <t>Net U/W Leverage Ratio</t>
  </si>
  <si>
    <t>BALANCE SHEET</t>
  </si>
  <si>
    <t>Cash</t>
  </si>
  <si>
    <t>Bonds and Debentures</t>
  </si>
  <si>
    <t>Real Estate</t>
  </si>
  <si>
    <t>Agents and Brokers Receivables</t>
  </si>
  <si>
    <t>Unearned Premiums Recoverable</t>
  </si>
  <si>
    <r>
      <rPr>
        <b/>
        <sz val="11"/>
        <color rgb="FFFF0000"/>
        <rFont val="Calibri"/>
        <family val="2"/>
        <scheme val="minor"/>
      </rPr>
      <t>Unpaid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Claims</t>
    </r>
    <r>
      <rPr>
        <sz val="11"/>
        <color theme="1"/>
        <rFont val="Calibri"/>
        <family val="2"/>
        <scheme val="minor"/>
      </rPr>
      <t xml:space="preserve"> and Adjustment Expenses Recoverable</t>
    </r>
  </si>
  <si>
    <t>Total Assets</t>
  </si>
  <si>
    <t>Gross Unpaid Claims and Adjustment Expenses</t>
  </si>
  <si>
    <t>Equity</t>
  </si>
  <si>
    <t>INCOME STATEMENT</t>
  </si>
  <si>
    <t>Net Premiums Written</t>
  </si>
  <si>
    <t>Decrease in Net Unearned Premiums</t>
  </si>
  <si>
    <r>
      <t xml:space="preserve">Net </t>
    </r>
    <r>
      <rPr>
        <b/>
        <sz val="11"/>
        <color rgb="FF00B050"/>
        <rFont val="Calibri"/>
        <family val="2"/>
        <scheme val="minor"/>
      </rPr>
      <t>Claims</t>
    </r>
    <r>
      <rPr>
        <sz val="11"/>
        <color theme="1"/>
        <rFont val="Calibri"/>
        <family val="2"/>
        <scheme val="minor"/>
      </rPr>
      <t xml:space="preserve"> and Adjustment Expenses</t>
    </r>
  </si>
  <si>
    <t>Total Acquisition Expenses</t>
  </si>
  <si>
    <t>General Expenses</t>
  </si>
  <si>
    <t>Investment Income</t>
  </si>
  <si>
    <t>Realized Gains</t>
  </si>
  <si>
    <t>Income Taxes – Total</t>
  </si>
  <si>
    <t>ALSO:</t>
  </si>
  <si>
    <r>
      <t xml:space="preserve">Net Leverage Ratio </t>
    </r>
    <r>
      <rPr>
        <i/>
        <sz val="11"/>
        <color theme="1"/>
        <rFont val="Calibri"/>
        <family val="2"/>
        <scheme val="minor"/>
      </rPr>
      <t>(at end of current year)</t>
    </r>
    <r>
      <rPr>
        <sz val="11"/>
        <color theme="1"/>
        <rFont val="Calibri"/>
        <family val="2"/>
        <scheme val="minor"/>
      </rPr>
      <t>:</t>
    </r>
  </si>
  <si>
    <t>InvYld</t>
  </si>
  <si>
    <t>NII</t>
  </si>
  <si>
    <t>/      (</t>
  </si>
  <si>
    <t>InvAss0</t>
  </si>
  <si>
    <t>InvAss1</t>
  </si>
  <si>
    <t>Realized Gains/Losses</t>
  </si>
  <si>
    <t>InvExps</t>
  </si>
  <si>
    <t>InvAss</t>
  </si>
  <si>
    <t>cash</t>
  </si>
  <si>
    <t>bonds &amp; debentures</t>
  </si>
  <si>
    <t>commons shares</t>
  </si>
  <si>
    <t>real estate</t>
  </si>
  <si>
    <r>
      <t>InvAss</t>
    </r>
    <r>
      <rPr>
        <vertAlign val="subscript"/>
        <sz val="11"/>
        <color theme="1"/>
        <rFont val="Calibri"/>
        <family val="2"/>
        <scheme val="minor"/>
      </rPr>
      <t>0</t>
    </r>
  </si>
  <si>
    <r>
      <t>InvAss</t>
    </r>
    <r>
      <rPr>
        <vertAlign val="subscript"/>
        <sz val="11"/>
        <color theme="1"/>
        <rFont val="Calibri"/>
        <family val="2"/>
        <scheme val="minor"/>
      </rPr>
      <t>1</t>
    </r>
  </si>
  <si>
    <t>NI.preTax</t>
  </si>
  <si>
    <t>Tot. Tax</t>
  </si>
  <si>
    <t>equity</t>
  </si>
  <si>
    <t>NI.pretax</t>
  </si>
  <si>
    <t>NEP</t>
  </si>
  <si>
    <t>net.CAE</t>
  </si>
  <si>
    <t>TotAcq</t>
  </si>
  <si>
    <t>GenExps</t>
  </si>
  <si>
    <t>NWP</t>
  </si>
  <si>
    <t>change(UEP)</t>
  </si>
  <si>
    <t>[</t>
  </si>
  <si>
    <t>current(UEP)</t>
  </si>
  <si>
    <t>prior(UEP)</t>
  </si>
  <si>
    <t>]</t>
  </si>
  <si>
    <t>( 2-yr average of assets)</t>
  </si>
  <si>
    <t>average  (</t>
  </si>
  <si>
    <t>,</t>
  </si>
  <si>
    <t>equtiy</t>
  </si>
  <si>
    <t>Current Year</t>
  </si>
  <si>
    <t>Prior Year</t>
  </si>
  <si>
    <r>
      <t xml:space="preserve">  &lt;== </t>
    </r>
    <r>
      <rPr>
        <i/>
        <sz val="11"/>
        <color rgb="FFFF0000"/>
        <rFont val="Calibri"/>
        <family val="2"/>
        <scheme val="minor"/>
      </rPr>
      <t>final answer to (a) - use judgment to assess financial health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</si>
  <si>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 xml:space="preserve">final answer to (b) - compare to acceptable minimum of </t>
    </r>
    <r>
      <rPr>
        <i/>
        <u/>
        <sz val="11"/>
        <color rgb="FFFF0000"/>
        <rFont val="Calibri"/>
        <family val="2"/>
        <scheme val="minor"/>
      </rPr>
      <t>5.4</t>
    </r>
    <r>
      <rPr>
        <i/>
        <sz val="11"/>
        <color rgb="FFFF0000"/>
        <rFont val="Calibri"/>
        <family val="2"/>
        <scheme val="minor"/>
      </rPr>
      <t>%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</si>
  <si>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 xml:space="preserve">final answer to (c) - compare to acceptable minimum of </t>
    </r>
    <r>
      <rPr>
        <i/>
        <u/>
        <sz val="11"/>
        <color rgb="FFFF0000"/>
        <rFont val="Calibri"/>
        <family val="2"/>
        <scheme val="minor"/>
      </rPr>
      <t>2.6</t>
    </r>
    <r>
      <rPr>
        <i/>
        <sz val="11"/>
        <color rgb="FFFF0000"/>
        <rFont val="Calibri"/>
        <family val="2"/>
        <scheme val="minor"/>
      </rPr>
      <t>%</t>
    </r>
  </si>
  <si>
    <r>
      <t xml:space="preserve">  &lt;== </t>
    </r>
    <r>
      <rPr>
        <i/>
        <sz val="11"/>
        <color rgb="FFFF0000"/>
        <rFont val="Calibri"/>
        <family val="2"/>
        <scheme val="minor"/>
      </rPr>
      <t xml:space="preserve">final answer to (d) - compare to acceptable MAXIMUM of </t>
    </r>
    <r>
      <rPr>
        <i/>
        <u/>
        <sz val="11"/>
        <color rgb="FFFF0000"/>
        <rFont val="Calibri"/>
        <family val="2"/>
        <scheme val="minor"/>
      </rPr>
      <t>300</t>
    </r>
    <r>
      <rPr>
        <i/>
        <sz val="11"/>
        <color rgb="FFFF0000"/>
        <rFont val="Calibri"/>
        <family val="2"/>
        <scheme val="minor"/>
      </rPr>
      <t>%</t>
    </r>
  </si>
  <si>
    <t>MSA.Ratios</t>
  </si>
  <si>
    <t>2017.Spring #13</t>
  </si>
  <si>
    <t>InvYld, ROE, ROA, Net U/W Leverage Ratio</t>
  </si>
  <si>
    <t>Exam 6C:  MSA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</si>
</sst>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0" fontId="8" fillId="6" borderId="0" xfId="4" applyAlignment="1">
      <alignment horizontal="center"/>
    </xf>
    <xf numFmtId="3" fontId="0" fillId="0" borderId="6" xfId="0" applyNumberFormat="1" applyFont="1" applyBorder="1"/>
    <xf numFmtId="3" fontId="0" fillId="3" borderId="10" xfId="0" applyNumberFormat="1" applyFont="1" applyFill="1" applyBorder="1"/>
    <xf numFmtId="0" fontId="0" fillId="2" borderId="0" xfId="0" quotePrefix="1" applyFont="1" applyFill="1"/>
    <xf numFmtId="3" fontId="12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Fill="1" applyBorder="1"/>
    <xf numFmtId="3" fontId="0" fillId="0" borderId="0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0" fontId="0" fillId="0" borderId="8" xfId="0" applyBorder="1"/>
    <xf numFmtId="3" fontId="0" fillId="0" borderId="9" xfId="0" applyNumberFormat="1" applyFont="1" applyFill="1" applyBorder="1"/>
    <xf numFmtId="3" fontId="0" fillId="0" borderId="10" xfId="0" applyNumberFormat="1" applyFont="1" applyFill="1" applyBorder="1"/>
    <xf numFmtId="3" fontId="0" fillId="3" borderId="9" xfId="0" applyNumberFormat="1" applyFont="1" applyFill="1" applyBorder="1"/>
    <xf numFmtId="3" fontId="0" fillId="0" borderId="11" xfId="0" applyNumberFormat="1" applyFont="1" applyFill="1" applyBorder="1"/>
    <xf numFmtId="3" fontId="0" fillId="0" borderId="3" xfId="0" applyNumberFormat="1" applyFont="1" applyFill="1" applyBorder="1"/>
    <xf numFmtId="3" fontId="0" fillId="3" borderId="0" xfId="0" applyNumberFormat="1" applyFont="1" applyFill="1" applyBorder="1"/>
    <xf numFmtId="3" fontId="0" fillId="0" borderId="12" xfId="0" applyNumberFormat="1" applyFont="1" applyFill="1" applyBorder="1"/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3" borderId="1" xfId="0" applyNumberFormat="1" applyFont="1" applyFill="1" applyBorder="1"/>
    <xf numFmtId="3" fontId="7" fillId="5" borderId="1" xfId="3" applyNumberFormat="1" applyBorder="1" applyAlignment="1">
      <alignment horizontal="center"/>
    </xf>
    <xf numFmtId="3" fontId="7" fillId="5" borderId="2" xfId="3" applyNumberFormat="1" applyBorder="1" applyAlignment="1">
      <alignment horizontal="center"/>
    </xf>
    <xf numFmtId="3" fontId="0" fillId="0" borderId="8" xfId="0" applyNumberFormat="1" applyFont="1" applyFill="1" applyBorder="1"/>
    <xf numFmtId="0" fontId="0" fillId="0" borderId="4" xfId="0" applyFont="1" applyBorder="1"/>
    <xf numFmtId="9" fontId="0" fillId="3" borderId="5" xfId="5" applyFont="1" applyFill="1" applyBorder="1"/>
    <xf numFmtId="3" fontId="0" fillId="0" borderId="6" xfId="0" applyNumberFormat="1" applyFont="1" applyBorder="1" applyAlignment="1">
      <alignment horizontal="center"/>
    </xf>
    <xf numFmtId="3" fontId="6" fillId="4" borderId="4" xfId="2" applyNumberFormat="1" applyBorder="1"/>
    <xf numFmtId="3" fontId="6" fillId="4" borderId="5" xfId="2" applyNumberFormat="1" applyBorder="1" applyAlignment="1">
      <alignment horizontal="center"/>
    </xf>
    <xf numFmtId="3" fontId="6" fillId="4" borderId="5" xfId="2" quotePrefix="1" applyNumberFormat="1" applyBorder="1" applyAlignment="1">
      <alignment horizontal="center"/>
    </xf>
    <xf numFmtId="3" fontId="6" fillId="4" borderId="6" xfId="2" applyNumberFormat="1" applyBorder="1"/>
    <xf numFmtId="3" fontId="0" fillId="0" borderId="0" xfId="0" applyNumberFormat="1" applyFont="1" applyFill="1" applyBorder="1" applyAlignment="1">
      <alignment horizontal="center"/>
    </xf>
    <xf numFmtId="3" fontId="0" fillId="0" borderId="0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6" fillId="4" borderId="7" xfId="2" applyNumberFormat="1" applyBorder="1" applyAlignment="1">
      <alignment horizontal="center"/>
    </xf>
    <xf numFmtId="3" fontId="9" fillId="0" borderId="0" xfId="0" applyNumberFormat="1" applyFont="1" applyFill="1" applyBorder="1"/>
    <xf numFmtId="3" fontId="13" fillId="3" borderId="4" xfId="4" applyNumberFormat="1" applyFont="1" applyFill="1" applyBorder="1" applyAlignment="1">
      <alignment horizontal="center"/>
    </xf>
    <xf numFmtId="3" fontId="13" fillId="3" borderId="5" xfId="4" applyNumberFormat="1" applyFont="1" applyFill="1" applyBorder="1" applyAlignment="1">
      <alignment horizontal="center"/>
    </xf>
    <xf numFmtId="3" fontId="13" fillId="3" borderId="5" xfId="4" applyNumberFormat="1" applyFont="1" applyFill="1" applyBorder="1"/>
    <xf numFmtId="3" fontId="13" fillId="3" borderId="6" xfId="4" applyNumberFormat="1" applyFont="1" applyFill="1" applyBorder="1"/>
    <xf numFmtId="3" fontId="12" fillId="0" borderId="0" xfId="0" applyNumberFormat="1" applyFont="1" applyFill="1" applyBorder="1" applyAlignment="1">
      <alignment horizontal="center"/>
    </xf>
    <xf numFmtId="0" fontId="6" fillId="4" borderId="4" xfId="2" applyBorder="1"/>
    <xf numFmtId="0" fontId="6" fillId="4" borderId="5" xfId="2" applyBorder="1" applyAlignment="1">
      <alignment horizontal="center"/>
    </xf>
    <xf numFmtId="0" fontId="6" fillId="4" borderId="5" xfId="2" quotePrefix="1" applyBorder="1" applyAlignment="1">
      <alignment horizontal="center"/>
    </xf>
    <xf numFmtId="0" fontId="6" fillId="4" borderId="5" xfId="2" applyBorder="1"/>
    <xf numFmtId="0" fontId="13" fillId="3" borderId="4" xfId="4" applyFont="1" applyFill="1" applyBorder="1" applyAlignment="1">
      <alignment horizontal="center"/>
    </xf>
    <xf numFmtId="0" fontId="13" fillId="3" borderId="5" xfId="4" applyFont="1" applyFill="1" applyBorder="1" applyAlignment="1">
      <alignment horizontal="center"/>
    </xf>
    <xf numFmtId="0" fontId="13" fillId="3" borderId="6" xfId="4" applyFont="1" applyFill="1" applyBorder="1" applyAlignment="1">
      <alignment horizontal="center"/>
    </xf>
    <xf numFmtId="0" fontId="6" fillId="4" borderId="5" xfId="2" applyBorder="1" applyAlignment="1">
      <alignment horizontal="left"/>
    </xf>
    <xf numFmtId="3" fontId="6" fillId="4" borderId="5" xfId="2" applyNumberFormat="1" applyBorder="1"/>
    <xf numFmtId="9" fontId="6" fillId="4" borderId="7" xfId="2" applyNumberFormat="1" applyBorder="1" applyAlignment="1">
      <alignment horizontal="center"/>
    </xf>
    <xf numFmtId="0" fontId="6" fillId="4" borderId="7" xfId="2" applyBorder="1" applyAlignment="1">
      <alignment horizontal="center"/>
    </xf>
    <xf numFmtId="3" fontId="0" fillId="0" borderId="4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7"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6"/>
    <cellStyle name="Percent" xfId="5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74" t="s">
        <v>97</v>
      </c>
      <c r="B5" s="74"/>
      <c r="C5" s="74"/>
    </row>
    <row r="6" spans="1:4" ht="21" customHeight="1" x14ac:dyDescent="0.25">
      <c r="A6" s="74"/>
      <c r="B6" s="74"/>
      <c r="C6" s="74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11</v>
      </c>
      <c r="C10" s="2" t="str">
        <f>'Problem 1'!C3</f>
        <v>InvYld, ROE, ROA, Net U/W Leverage Ratio</v>
      </c>
      <c r="D10" s="24"/>
    </row>
    <row r="11" spans="1:4" x14ac:dyDescent="0.25">
      <c r="A11" s="10">
        <v>2</v>
      </c>
      <c r="B11" s="11" t="s">
        <v>12</v>
      </c>
      <c r="C11" s="2" t="str">
        <f>'Problem 2'!C3</f>
        <v>InvYld, ROE, ROA, Net U/W Leverage Ratio</v>
      </c>
    </row>
    <row r="12" spans="1:4" x14ac:dyDescent="0.25">
      <c r="A12" s="10">
        <v>3</v>
      </c>
      <c r="B12" s="11" t="s">
        <v>13</v>
      </c>
      <c r="C12" s="2" t="str">
        <f>'Problem 3'!C3</f>
        <v>InvYld, ROE, ROA, Net U/W Leverage Ratio</v>
      </c>
    </row>
    <row r="13" spans="1:4" x14ac:dyDescent="0.25">
      <c r="A13" s="10">
        <v>4</v>
      </c>
      <c r="B13" s="11" t="s">
        <v>14</v>
      </c>
      <c r="C13" s="2" t="str">
        <f>'Problem 4'!C3</f>
        <v>InvYld, ROE, ROA, Net U/W Leverage Ratio</v>
      </c>
    </row>
    <row r="14" spans="1:4" x14ac:dyDescent="0.25">
      <c r="A14" s="10">
        <v>5</v>
      </c>
      <c r="B14" s="11" t="s">
        <v>24</v>
      </c>
      <c r="C14" s="2" t="str">
        <f>'Problem 5'!C3</f>
        <v>InvYld, ROE, ROA, Net U/W Leverage Ratio</v>
      </c>
    </row>
    <row r="15" spans="1:4" x14ac:dyDescent="0.25">
      <c r="A15" s="10">
        <v>6</v>
      </c>
      <c r="B15" s="11" t="s">
        <v>25</v>
      </c>
      <c r="C15" s="2" t="str">
        <f>'Problem 6'!C3</f>
        <v>InvYld, ROE, ROA, Net U/W Leverage Ratio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94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95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96</v>
      </c>
      <c r="L3" s="17" t="s">
        <v>7</v>
      </c>
      <c r="M3" s="72" t="s">
        <v>17</v>
      </c>
      <c r="N3" s="48" t="s">
        <v>56</v>
      </c>
      <c r="O3" s="49" t="s">
        <v>9</v>
      </c>
      <c r="P3" s="49">
        <v>2</v>
      </c>
      <c r="Q3" s="49" t="s">
        <v>23</v>
      </c>
      <c r="R3" s="49" t="s">
        <v>57</v>
      </c>
      <c r="S3" s="50" t="s">
        <v>58</v>
      </c>
      <c r="T3" s="49" t="s">
        <v>59</v>
      </c>
      <c r="U3" s="49" t="s">
        <v>16</v>
      </c>
      <c r="V3" s="49" t="s">
        <v>60</v>
      </c>
      <c r="W3" s="49" t="s">
        <v>10</v>
      </c>
      <c r="X3" s="49" t="s">
        <v>57</v>
      </c>
      <c r="Y3" s="51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8"/>
      <c r="O4" s="52" t="s">
        <v>9</v>
      </c>
      <c r="P4" s="52">
        <v>2</v>
      </c>
      <c r="Q4" s="52" t="s">
        <v>23</v>
      </c>
      <c r="R4" s="52">
        <f>Q9</f>
        <v>9000</v>
      </c>
      <c r="S4" s="53" t="s">
        <v>58</v>
      </c>
      <c r="T4" s="52">
        <f>Y12</f>
        <v>96800</v>
      </c>
      <c r="U4" s="52" t="s">
        <v>16</v>
      </c>
      <c r="V4" s="52">
        <f>Y13</f>
        <v>78600</v>
      </c>
      <c r="W4" s="52" t="s">
        <v>10</v>
      </c>
      <c r="X4" s="52">
        <f>Q9</f>
        <v>9000</v>
      </c>
      <c r="Y4" s="29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31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4" t="s">
        <v>56</v>
      </c>
      <c r="O5" s="54" t="s">
        <v>9</v>
      </c>
      <c r="P5" s="55">
        <f>2*R4/(T4+V4-X4)</f>
        <v>0.10817307692307693</v>
      </c>
      <c r="Q5" s="56" t="s">
        <v>90</v>
      </c>
      <c r="R5" s="29"/>
      <c r="S5" s="29"/>
      <c r="T5" s="29"/>
      <c r="U5" s="29"/>
      <c r="V5" s="29"/>
      <c r="W5" s="29"/>
      <c r="X5" s="29"/>
      <c r="Y5" s="29"/>
      <c r="Z5" s="8"/>
      <c r="AA5" s="9"/>
    </row>
    <row r="6" spans="1:27" ht="15" customHeight="1" x14ac:dyDescent="0.25">
      <c r="B6" s="17" t="s">
        <v>18</v>
      </c>
      <c r="C6" s="7" t="s">
        <v>32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8"/>
      <c r="AA6" s="9"/>
    </row>
    <row r="7" spans="1:27" ht="15" customHeight="1" x14ac:dyDescent="0.25">
      <c r="B7" s="17" t="s">
        <v>27</v>
      </c>
      <c r="C7" s="7" t="s">
        <v>33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7" t="s">
        <v>57</v>
      </c>
      <c r="P7" s="58" t="s">
        <v>9</v>
      </c>
      <c r="Q7" s="59" t="s">
        <v>30</v>
      </c>
      <c r="R7" s="58" t="s">
        <v>16</v>
      </c>
      <c r="S7" s="59" t="s">
        <v>61</v>
      </c>
      <c r="T7" s="59"/>
      <c r="U7" s="59"/>
      <c r="V7" s="58" t="s">
        <v>10</v>
      </c>
      <c r="W7" s="58" t="s">
        <v>62</v>
      </c>
      <c r="X7" s="59"/>
      <c r="Y7" s="60"/>
      <c r="Z7" s="8"/>
      <c r="AA7" s="9"/>
    </row>
    <row r="8" spans="1:27" ht="15" customHeight="1" x14ac:dyDescent="0.25">
      <c r="A8" s="15"/>
      <c r="B8" s="27" t="s">
        <v>29</v>
      </c>
      <c r="C8" s="7" t="s">
        <v>34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2" t="s">
        <v>57</v>
      </c>
      <c r="P8" s="52" t="s">
        <v>9</v>
      </c>
      <c r="Q8" s="52">
        <f>I30</f>
        <v>8400</v>
      </c>
      <c r="R8" s="52" t="s">
        <v>16</v>
      </c>
      <c r="S8" s="52">
        <f>I31</f>
        <v>1400</v>
      </c>
      <c r="T8" s="52" t="s">
        <v>10</v>
      </c>
      <c r="U8" s="52">
        <f>I32</f>
        <v>800</v>
      </c>
      <c r="V8" s="29"/>
      <c r="W8" s="29"/>
      <c r="X8" s="29"/>
      <c r="Y8" s="29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29"/>
      <c r="P9" s="52" t="s">
        <v>9</v>
      </c>
      <c r="Q9" s="61">
        <f>Q8+S8-U8</f>
        <v>9000</v>
      </c>
      <c r="R9" s="29"/>
      <c r="S9" s="29"/>
      <c r="T9" s="29"/>
      <c r="U9" s="29"/>
      <c r="V9" s="29"/>
      <c r="W9" s="29"/>
      <c r="X9" s="29"/>
      <c r="Y9" s="29"/>
      <c r="Z9" s="8"/>
      <c r="AA9" s="9"/>
    </row>
    <row r="10" spans="1:27" ht="15" customHeight="1" x14ac:dyDescent="0.25">
      <c r="A10" s="15" t="s">
        <v>6</v>
      </c>
      <c r="B10" s="9"/>
      <c r="C10" s="28" t="s">
        <v>35</v>
      </c>
      <c r="D10" s="29"/>
      <c r="E10" s="29"/>
      <c r="F10" s="29"/>
      <c r="G10" s="29"/>
      <c r="H10" s="29"/>
      <c r="I10" s="29"/>
      <c r="J10" s="29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29"/>
      <c r="D11" s="29"/>
      <c r="E11" s="29"/>
      <c r="F11" s="29"/>
      <c r="G11" s="29"/>
      <c r="H11" s="29"/>
      <c r="I11" s="73" t="s">
        <v>88</v>
      </c>
      <c r="J11" s="30" t="s">
        <v>89</v>
      </c>
      <c r="K11" s="9"/>
      <c r="L11" s="8" t="s">
        <v>7</v>
      </c>
      <c r="O11" s="57" t="s">
        <v>63</v>
      </c>
      <c r="P11" s="58" t="s">
        <v>9</v>
      </c>
      <c r="Q11" s="58" t="s">
        <v>64</v>
      </c>
      <c r="R11" s="58" t="s">
        <v>16</v>
      </c>
      <c r="S11" s="59" t="s">
        <v>65</v>
      </c>
      <c r="T11" s="59"/>
      <c r="U11" s="58" t="s">
        <v>16</v>
      </c>
      <c r="V11" s="59" t="s">
        <v>66</v>
      </c>
      <c r="W11" s="59"/>
      <c r="X11" s="58" t="s">
        <v>16</v>
      </c>
      <c r="Y11" s="60" t="s">
        <v>67</v>
      </c>
      <c r="Z11" s="8"/>
      <c r="AA11" s="9"/>
    </row>
    <row r="12" spans="1:27" ht="15" customHeight="1" x14ac:dyDescent="0.35">
      <c r="A12" s="15"/>
      <c r="B12" s="9"/>
      <c r="C12" s="31" t="s">
        <v>36</v>
      </c>
      <c r="D12" s="32"/>
      <c r="E12" s="32"/>
      <c r="F12" s="32"/>
      <c r="G12" s="32"/>
      <c r="H12" s="33"/>
      <c r="I12" s="34">
        <v>7400</v>
      </c>
      <c r="J12" s="23">
        <v>6100</v>
      </c>
      <c r="K12" s="9"/>
      <c r="L12" s="8" t="s">
        <v>7</v>
      </c>
      <c r="O12" s="52" t="s">
        <v>68</v>
      </c>
      <c r="P12" s="52" t="s">
        <v>9</v>
      </c>
      <c r="Q12" s="52">
        <f>J12</f>
        <v>6100</v>
      </c>
      <c r="R12" s="52" t="s">
        <v>16</v>
      </c>
      <c r="S12" s="52">
        <f>J13</f>
        <v>69800</v>
      </c>
      <c r="T12" s="52" t="s">
        <v>16</v>
      </c>
      <c r="U12" s="52">
        <f>J14</f>
        <v>2900</v>
      </c>
      <c r="V12" s="52" t="s">
        <v>16</v>
      </c>
      <c r="W12" s="52">
        <f>J15</f>
        <v>18000</v>
      </c>
      <c r="X12" s="52" t="s">
        <v>9</v>
      </c>
      <c r="Y12" s="25">
        <f>SUM(J12:J15)</f>
        <v>96800</v>
      </c>
      <c r="Z12" s="8"/>
      <c r="AA12" s="9"/>
    </row>
    <row r="13" spans="1:27" ht="15" customHeight="1" x14ac:dyDescent="0.35">
      <c r="A13" s="9"/>
      <c r="B13" s="9"/>
      <c r="C13" s="35" t="s">
        <v>37</v>
      </c>
      <c r="D13" s="29"/>
      <c r="E13" s="29"/>
      <c r="F13" s="29"/>
      <c r="G13" s="29"/>
      <c r="H13" s="36"/>
      <c r="I13" s="37">
        <v>50700</v>
      </c>
      <c r="J13" s="19">
        <v>69800</v>
      </c>
      <c r="K13" s="9"/>
      <c r="L13" s="8" t="s">
        <v>7</v>
      </c>
      <c r="O13" s="52" t="s">
        <v>69</v>
      </c>
      <c r="P13" s="52" t="s">
        <v>9</v>
      </c>
      <c r="Q13" s="52">
        <f>I12</f>
        <v>7400</v>
      </c>
      <c r="R13" s="52" t="s">
        <v>16</v>
      </c>
      <c r="S13" s="52">
        <f>I13</f>
        <v>50700</v>
      </c>
      <c r="T13" s="52" t="s">
        <v>16</v>
      </c>
      <c r="U13" s="52">
        <f>I14</f>
        <v>3300</v>
      </c>
      <c r="V13" s="52" t="s">
        <v>16</v>
      </c>
      <c r="W13" s="52">
        <f>I15</f>
        <v>17200</v>
      </c>
      <c r="X13" s="52" t="s">
        <v>9</v>
      </c>
      <c r="Y13" s="25">
        <f>SUM(I12:I15)</f>
        <v>78600</v>
      </c>
      <c r="Z13" s="8"/>
      <c r="AA13" s="9"/>
    </row>
    <row r="14" spans="1:27" ht="15" customHeight="1" x14ac:dyDescent="0.25">
      <c r="A14" s="9"/>
      <c r="B14" s="9"/>
      <c r="C14" s="35" t="s">
        <v>22</v>
      </c>
      <c r="D14" s="29"/>
      <c r="E14" s="29"/>
      <c r="F14" s="29"/>
      <c r="G14" s="29"/>
      <c r="H14" s="36"/>
      <c r="I14" s="37">
        <v>3300</v>
      </c>
      <c r="J14" s="19">
        <v>2900</v>
      </c>
      <c r="K14" s="9"/>
      <c r="L14" s="8" t="s">
        <v>7</v>
      </c>
      <c r="Y14" s="29"/>
      <c r="Z14" s="8"/>
      <c r="AA14" s="9"/>
    </row>
    <row r="15" spans="1:27" ht="15" customHeight="1" x14ac:dyDescent="0.25">
      <c r="C15" s="38" t="s">
        <v>38</v>
      </c>
      <c r="D15" s="39"/>
      <c r="E15" s="39"/>
      <c r="F15" s="39"/>
      <c r="G15" s="39"/>
      <c r="H15" s="40"/>
      <c r="I15" s="41">
        <v>17200</v>
      </c>
      <c r="J15" s="20">
        <v>18000</v>
      </c>
      <c r="K15" s="7"/>
      <c r="L15" s="8" t="s">
        <v>7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8"/>
      <c r="AA15" s="9"/>
    </row>
    <row r="16" spans="1:27" ht="15" customHeight="1" x14ac:dyDescent="0.25">
      <c r="C16" s="35" t="s">
        <v>39</v>
      </c>
      <c r="D16" s="29"/>
      <c r="E16" s="29"/>
      <c r="F16" s="29"/>
      <c r="G16" s="29"/>
      <c r="H16" s="36"/>
      <c r="I16" s="37">
        <v>600</v>
      </c>
      <c r="J16" s="19">
        <v>1000</v>
      </c>
      <c r="K16" s="7"/>
      <c r="L16" s="8" t="s">
        <v>7</v>
      </c>
      <c r="Z16" s="8"/>
      <c r="AA16" s="9"/>
    </row>
    <row r="17" spans="3:27" ht="15" customHeight="1" x14ac:dyDescent="0.25">
      <c r="C17" s="35" t="s">
        <v>40</v>
      </c>
      <c r="D17" s="29"/>
      <c r="E17" s="29"/>
      <c r="F17" s="29"/>
      <c r="G17" s="29"/>
      <c r="H17" s="36"/>
      <c r="I17" s="37">
        <v>15100</v>
      </c>
      <c r="J17" s="19">
        <v>17800</v>
      </c>
      <c r="K17" s="7"/>
      <c r="L17" s="8" t="s">
        <v>7</v>
      </c>
      <c r="M17" s="72" t="s">
        <v>18</v>
      </c>
      <c r="N17" s="62" t="s">
        <v>32</v>
      </c>
      <c r="O17" s="49" t="s">
        <v>9</v>
      </c>
      <c r="P17" s="63" t="s">
        <v>20</v>
      </c>
      <c r="Q17" s="63" t="s">
        <v>70</v>
      </c>
      <c r="R17" s="63" t="s">
        <v>10</v>
      </c>
      <c r="S17" s="63" t="s">
        <v>71</v>
      </c>
      <c r="T17" s="63" t="s">
        <v>21</v>
      </c>
      <c r="U17" s="64" t="s">
        <v>19</v>
      </c>
      <c r="V17" s="63" t="s">
        <v>72</v>
      </c>
      <c r="W17" s="65"/>
      <c r="X17" s="65"/>
      <c r="Y17" s="51"/>
      <c r="Z17" s="8"/>
      <c r="AA17" s="9"/>
    </row>
    <row r="18" spans="3:27" ht="15" customHeight="1" x14ac:dyDescent="0.25">
      <c r="C18" s="38" t="s">
        <v>41</v>
      </c>
      <c r="D18" s="39"/>
      <c r="E18" s="39"/>
      <c r="F18" s="39"/>
      <c r="G18" s="39"/>
      <c r="H18" s="40"/>
      <c r="I18" s="42" t="s">
        <v>15</v>
      </c>
      <c r="J18" s="43" t="s">
        <v>15</v>
      </c>
      <c r="K18" s="7"/>
      <c r="L18" s="8" t="s">
        <v>7</v>
      </c>
      <c r="O18" s="52" t="s">
        <v>9</v>
      </c>
      <c r="P18" s="52" t="s">
        <v>20</v>
      </c>
      <c r="Q18" s="8">
        <f>Q23</f>
        <v>6500</v>
      </c>
      <c r="R18" s="52" t="s">
        <v>10</v>
      </c>
      <c r="S18" s="8">
        <f>I33</f>
        <v>3500</v>
      </c>
      <c r="T18" s="17" t="s">
        <v>21</v>
      </c>
      <c r="U18" s="26" t="s">
        <v>19</v>
      </c>
      <c r="V18" s="8">
        <f>I21</f>
        <v>45200</v>
      </c>
      <c r="Y18" s="29"/>
      <c r="Z18" s="8"/>
      <c r="AA18" s="9"/>
    </row>
    <row r="19" spans="3:27" ht="15" customHeight="1" x14ac:dyDescent="0.25">
      <c r="C19" s="35" t="s">
        <v>42</v>
      </c>
      <c r="D19" s="29"/>
      <c r="E19" s="29"/>
      <c r="F19" s="29"/>
      <c r="G19" s="29"/>
      <c r="H19" s="36"/>
      <c r="I19" s="37">
        <v>133200</v>
      </c>
      <c r="J19" s="19">
        <v>142300</v>
      </c>
      <c r="K19" s="7"/>
      <c r="L19" s="8" t="s">
        <v>7</v>
      </c>
      <c r="N19" s="17" t="s">
        <v>32</v>
      </c>
      <c r="O19" s="52" t="s">
        <v>9</v>
      </c>
      <c r="P19" s="55">
        <f>(Q18-S18)/V18</f>
        <v>6.637168141592921E-2</v>
      </c>
      <c r="Q19" s="56" t="s">
        <v>91</v>
      </c>
      <c r="W19" s="21" t="str">
        <f>IF(P19&gt;=5.4%,"GOOD", "BAD")</f>
        <v>GOOD</v>
      </c>
      <c r="Y19" s="29"/>
      <c r="Z19" s="8"/>
      <c r="AA19" s="9"/>
    </row>
    <row r="20" spans="3:27" ht="15" customHeight="1" x14ac:dyDescent="0.25">
      <c r="C20" s="35" t="s">
        <v>43</v>
      </c>
      <c r="D20" s="29"/>
      <c r="E20" s="29"/>
      <c r="F20" s="29"/>
      <c r="G20" s="29"/>
      <c r="H20" s="36"/>
      <c r="I20" s="37">
        <v>58600</v>
      </c>
      <c r="J20" s="19">
        <v>52500</v>
      </c>
      <c r="K20" s="7"/>
      <c r="L20" s="8" t="s">
        <v>7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8"/>
      <c r="AA20" s="9"/>
    </row>
    <row r="21" spans="3:27" ht="15" customHeight="1" x14ac:dyDescent="0.25">
      <c r="C21" s="38" t="s">
        <v>44</v>
      </c>
      <c r="D21" s="39"/>
      <c r="E21" s="39"/>
      <c r="F21" s="39"/>
      <c r="G21" s="39"/>
      <c r="H21" s="40"/>
      <c r="I21" s="41">
        <v>45200</v>
      </c>
      <c r="J21" s="20">
        <v>43400</v>
      </c>
      <c r="K21" s="7"/>
      <c r="L21" s="8" t="s">
        <v>7</v>
      </c>
      <c r="O21" s="66" t="s">
        <v>73</v>
      </c>
      <c r="P21" s="58" t="s">
        <v>9</v>
      </c>
      <c r="Q21" s="67" t="s">
        <v>74</v>
      </c>
      <c r="R21" s="67" t="s">
        <v>10</v>
      </c>
      <c r="S21" s="67" t="s">
        <v>75</v>
      </c>
      <c r="T21" s="67" t="s">
        <v>10</v>
      </c>
      <c r="U21" s="67" t="s">
        <v>76</v>
      </c>
      <c r="V21" s="67" t="s">
        <v>10</v>
      </c>
      <c r="W21" s="67" t="s">
        <v>77</v>
      </c>
      <c r="X21" s="67" t="s">
        <v>16</v>
      </c>
      <c r="Y21" s="68" t="s">
        <v>57</v>
      </c>
      <c r="Z21" s="8"/>
      <c r="AA21" s="9"/>
    </row>
    <row r="22" spans="3:27" ht="15" customHeight="1" x14ac:dyDescent="0.25">
      <c r="C22" s="29"/>
      <c r="D22" s="29"/>
      <c r="E22" s="29"/>
      <c r="F22" s="29"/>
      <c r="G22" s="29"/>
      <c r="H22" s="29"/>
      <c r="I22" s="29"/>
      <c r="J22" s="29"/>
      <c r="K22" s="7"/>
      <c r="L22" s="8" t="s">
        <v>7</v>
      </c>
      <c r="O22" s="29"/>
      <c r="P22" s="52" t="s">
        <v>9</v>
      </c>
      <c r="Q22" s="52">
        <f>Q28</f>
        <v>60400</v>
      </c>
      <c r="R22" s="52" t="s">
        <v>10</v>
      </c>
      <c r="S22" s="52">
        <f>I27</f>
        <v>50800</v>
      </c>
      <c r="T22" s="52" t="s">
        <v>10</v>
      </c>
      <c r="U22" s="52">
        <f>I28</f>
        <v>7500</v>
      </c>
      <c r="V22" s="52" t="s">
        <v>10</v>
      </c>
      <c r="W22" s="52">
        <f>I29</f>
        <v>4600</v>
      </c>
      <c r="X22" s="52" t="s">
        <v>16</v>
      </c>
      <c r="Y22" s="52">
        <f>Q9</f>
        <v>9000</v>
      </c>
      <c r="Z22" s="8"/>
      <c r="AA22" s="9"/>
    </row>
    <row r="23" spans="3:27" ht="15" customHeight="1" x14ac:dyDescent="0.25">
      <c r="C23" s="28" t="s">
        <v>45</v>
      </c>
      <c r="D23" s="29"/>
      <c r="E23" s="29"/>
      <c r="F23" s="29"/>
      <c r="G23" s="29"/>
      <c r="H23" s="29"/>
      <c r="I23" s="29"/>
      <c r="J23" s="29"/>
      <c r="K23" s="7"/>
      <c r="L23" s="8" t="s">
        <v>7</v>
      </c>
      <c r="O23" s="52"/>
      <c r="P23" s="52" t="s">
        <v>9</v>
      </c>
      <c r="Q23" s="61">
        <f>Q22-S22-U22-W22+Y22</f>
        <v>6500</v>
      </c>
      <c r="R23" s="29"/>
      <c r="S23" s="29"/>
      <c r="T23" s="29"/>
      <c r="U23" s="29"/>
      <c r="V23" s="29"/>
      <c r="W23" s="29"/>
      <c r="X23" s="29"/>
      <c r="Y23" s="29"/>
      <c r="Z23" s="8"/>
      <c r="AA23" s="9"/>
    </row>
    <row r="24" spans="3:27" ht="15" customHeight="1" x14ac:dyDescent="0.25">
      <c r="C24" s="29"/>
      <c r="D24" s="29"/>
      <c r="E24" s="29"/>
      <c r="F24" s="29"/>
      <c r="G24" s="29"/>
      <c r="H24" s="29"/>
      <c r="I24" s="73" t="s">
        <v>88</v>
      </c>
      <c r="J24" s="30" t="s">
        <v>89</v>
      </c>
      <c r="K24" s="7"/>
      <c r="L24" s="8" t="s">
        <v>7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8"/>
      <c r="AA24" s="9"/>
    </row>
    <row r="25" spans="3:27" ht="15" customHeight="1" x14ac:dyDescent="0.25">
      <c r="C25" s="44" t="s">
        <v>46</v>
      </c>
      <c r="D25" s="32"/>
      <c r="E25" s="32"/>
      <c r="F25" s="32"/>
      <c r="G25" s="32"/>
      <c r="H25" s="33"/>
      <c r="I25" s="34">
        <v>62000</v>
      </c>
      <c r="J25" s="23">
        <v>64200</v>
      </c>
      <c r="K25" s="7"/>
      <c r="L25" s="8" t="s">
        <v>7</v>
      </c>
      <c r="O25" s="57" t="s">
        <v>74</v>
      </c>
      <c r="P25" s="58" t="s">
        <v>9</v>
      </c>
      <c r="Q25" s="58" t="s">
        <v>78</v>
      </c>
      <c r="R25" s="58" t="s">
        <v>10</v>
      </c>
      <c r="S25" s="59" t="s">
        <v>79</v>
      </c>
      <c r="T25" s="59"/>
      <c r="U25" s="59"/>
      <c r="V25" s="59"/>
      <c r="W25" s="59"/>
      <c r="X25" s="59"/>
      <c r="Y25" s="60"/>
      <c r="Z25" s="8"/>
      <c r="AA25" s="9"/>
    </row>
    <row r="26" spans="3:27" ht="15" customHeight="1" x14ac:dyDescent="0.25">
      <c r="C26" s="35" t="s">
        <v>47</v>
      </c>
      <c r="D26" s="29"/>
      <c r="E26" s="29"/>
      <c r="F26" s="29"/>
      <c r="G26" s="29"/>
      <c r="H26" s="36"/>
      <c r="I26" s="37">
        <v>-1600</v>
      </c>
      <c r="J26" s="19">
        <v>1500</v>
      </c>
      <c r="K26" s="7"/>
      <c r="L26" s="8" t="s">
        <v>7</v>
      </c>
      <c r="O26" s="29"/>
      <c r="P26" s="52" t="s">
        <v>9</v>
      </c>
      <c r="Q26" s="52" t="s">
        <v>78</v>
      </c>
      <c r="R26" s="52" t="s">
        <v>10</v>
      </c>
      <c r="S26" s="52" t="s">
        <v>80</v>
      </c>
      <c r="T26" s="29" t="s">
        <v>81</v>
      </c>
      <c r="U26" s="29"/>
      <c r="V26" s="52" t="s">
        <v>10</v>
      </c>
      <c r="W26" s="52" t="s">
        <v>82</v>
      </c>
      <c r="X26" s="52" t="s">
        <v>83</v>
      </c>
      <c r="Y26" s="29"/>
      <c r="Z26" s="8"/>
      <c r="AA26" s="7"/>
    </row>
    <row r="27" spans="3:27" ht="15" customHeight="1" x14ac:dyDescent="0.25">
      <c r="C27" s="38" t="s">
        <v>48</v>
      </c>
      <c r="D27" s="39"/>
      <c r="E27" s="39"/>
      <c r="F27" s="39"/>
      <c r="G27" s="39"/>
      <c r="H27" s="40"/>
      <c r="I27" s="41">
        <v>50800</v>
      </c>
      <c r="J27" s="20">
        <v>43700</v>
      </c>
      <c r="K27" s="7"/>
      <c r="L27" s="8" t="s">
        <v>7</v>
      </c>
      <c r="O27" s="29"/>
      <c r="P27" s="52" t="s">
        <v>9</v>
      </c>
      <c r="Q27" s="52">
        <f>I25</f>
        <v>62000</v>
      </c>
      <c r="R27" s="52" t="s">
        <v>10</v>
      </c>
      <c r="S27" s="52" t="s">
        <v>80</v>
      </c>
      <c r="T27" s="52">
        <f>-I26</f>
        <v>1600</v>
      </c>
      <c r="U27" s="52" t="s">
        <v>83</v>
      </c>
      <c r="V27" s="29"/>
      <c r="W27" s="29"/>
      <c r="X27" s="29"/>
      <c r="Y27" s="29"/>
      <c r="Z27" s="8"/>
      <c r="AA27" s="7"/>
    </row>
    <row r="28" spans="3:27" ht="15" customHeight="1" x14ac:dyDescent="0.25">
      <c r="C28" s="35" t="s">
        <v>49</v>
      </c>
      <c r="D28" s="29"/>
      <c r="E28" s="29"/>
      <c r="F28" s="29"/>
      <c r="G28" s="29"/>
      <c r="H28" s="36"/>
      <c r="I28" s="37">
        <v>7500</v>
      </c>
      <c r="J28" s="19">
        <v>6600</v>
      </c>
      <c r="K28" s="7"/>
      <c r="L28" s="8" t="s">
        <v>7</v>
      </c>
      <c r="O28" s="52"/>
      <c r="P28" s="52" t="s">
        <v>9</v>
      </c>
      <c r="Q28" s="61">
        <f>Q27-T27</f>
        <v>60400</v>
      </c>
      <c r="R28" s="29"/>
      <c r="S28" s="29"/>
      <c r="T28" s="29"/>
      <c r="U28" s="29"/>
      <c r="V28" s="29"/>
      <c r="W28" s="29"/>
      <c r="X28" s="29"/>
      <c r="Y28" s="29"/>
      <c r="Z28" s="8"/>
      <c r="AA28" s="7"/>
    </row>
    <row r="29" spans="3:27" ht="15" customHeight="1" x14ac:dyDescent="0.25">
      <c r="C29" s="38" t="s">
        <v>50</v>
      </c>
      <c r="D29" s="39"/>
      <c r="E29" s="39"/>
      <c r="F29" s="39"/>
      <c r="G29" s="39"/>
      <c r="H29" s="40"/>
      <c r="I29" s="41">
        <v>4600</v>
      </c>
      <c r="J29" s="20">
        <v>4200</v>
      </c>
      <c r="K29" s="7"/>
      <c r="L29" s="8" t="s">
        <v>7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8"/>
      <c r="AA29" s="7"/>
    </row>
    <row r="30" spans="3:27" ht="15" customHeight="1" x14ac:dyDescent="0.25">
      <c r="C30" s="35" t="s">
        <v>51</v>
      </c>
      <c r="D30" s="29"/>
      <c r="E30" s="29"/>
      <c r="F30" s="29"/>
      <c r="G30" s="29"/>
      <c r="H30" s="36"/>
      <c r="I30" s="37">
        <v>8400</v>
      </c>
      <c r="J30" s="19">
        <v>6200</v>
      </c>
      <c r="K30" s="7"/>
      <c r="L30" s="8" t="s">
        <v>7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8"/>
      <c r="AA30" s="7"/>
    </row>
    <row r="31" spans="3:27" ht="15" customHeight="1" x14ac:dyDescent="0.25">
      <c r="C31" s="35" t="s">
        <v>52</v>
      </c>
      <c r="D31" s="29"/>
      <c r="E31" s="29"/>
      <c r="F31" s="29"/>
      <c r="G31" s="29"/>
      <c r="H31" s="36"/>
      <c r="I31" s="37">
        <v>1400</v>
      </c>
      <c r="J31" s="19">
        <v>700</v>
      </c>
      <c r="K31" s="7"/>
      <c r="L31" s="8" t="s">
        <v>7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8"/>
      <c r="AA31" s="7"/>
    </row>
    <row r="32" spans="3:27" ht="15" customHeight="1" x14ac:dyDescent="0.25">
      <c r="C32" s="38" t="s">
        <v>28</v>
      </c>
      <c r="D32" s="39"/>
      <c r="E32" s="39"/>
      <c r="F32" s="39"/>
      <c r="G32" s="39"/>
      <c r="H32" s="40"/>
      <c r="I32" s="41">
        <v>800</v>
      </c>
      <c r="J32" s="20">
        <v>600</v>
      </c>
      <c r="K32" s="7"/>
      <c r="L32" s="8" t="s">
        <v>7</v>
      </c>
      <c r="M32" s="72" t="s">
        <v>27</v>
      </c>
      <c r="N32" s="62" t="s">
        <v>33</v>
      </c>
      <c r="O32" s="49" t="s">
        <v>9</v>
      </c>
      <c r="P32" s="63" t="s">
        <v>20</v>
      </c>
      <c r="Q32" s="63" t="s">
        <v>70</v>
      </c>
      <c r="R32" s="63" t="s">
        <v>10</v>
      </c>
      <c r="S32" s="63" t="s">
        <v>71</v>
      </c>
      <c r="T32" s="63" t="s">
        <v>21</v>
      </c>
      <c r="U32" s="64" t="s">
        <v>19</v>
      </c>
      <c r="V32" s="69" t="s">
        <v>84</v>
      </c>
      <c r="W32" s="65"/>
      <c r="X32" s="65"/>
      <c r="Y32" s="51"/>
      <c r="Z32" s="8"/>
      <c r="AA32" s="7"/>
    </row>
    <row r="33" spans="1:27" ht="15" customHeight="1" x14ac:dyDescent="0.25">
      <c r="C33" s="38" t="s">
        <v>53</v>
      </c>
      <c r="D33" s="39"/>
      <c r="E33" s="39"/>
      <c r="F33" s="39"/>
      <c r="G33" s="39"/>
      <c r="H33" s="40"/>
      <c r="I33" s="41">
        <v>3500</v>
      </c>
      <c r="J33" s="20">
        <v>4100</v>
      </c>
      <c r="K33" s="7"/>
      <c r="L33" s="8" t="s">
        <v>7</v>
      </c>
      <c r="N33" s="29"/>
      <c r="O33" s="52" t="s">
        <v>9</v>
      </c>
      <c r="P33" s="52" t="s">
        <v>20</v>
      </c>
      <c r="Q33" s="8">
        <f>Q23</f>
        <v>6500</v>
      </c>
      <c r="R33" s="52" t="s">
        <v>10</v>
      </c>
      <c r="S33" s="8">
        <f>I33</f>
        <v>3500</v>
      </c>
      <c r="T33" s="17" t="s">
        <v>21</v>
      </c>
      <c r="U33" s="53" t="s">
        <v>19</v>
      </c>
      <c r="V33" s="52" t="s">
        <v>85</v>
      </c>
      <c r="W33" s="52">
        <f>I19</f>
        <v>133200</v>
      </c>
      <c r="X33" s="52" t="s">
        <v>86</v>
      </c>
      <c r="Y33" s="52">
        <f>J19</f>
        <v>142300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29"/>
      <c r="O34" s="52" t="s">
        <v>9</v>
      </c>
      <c r="P34" s="55">
        <f>(Q33-S33)/AVERAGE(W33,Y33)</f>
        <v>2.1778584392014518E-2</v>
      </c>
      <c r="Q34" s="56" t="s">
        <v>92</v>
      </c>
      <c r="R34" s="29"/>
      <c r="S34" s="29"/>
      <c r="T34" s="29"/>
      <c r="U34" s="29"/>
      <c r="V34" s="29"/>
      <c r="W34" s="21" t="str">
        <f>IF(P34&gt;=2.6%,"GOOD", "BAD")</f>
        <v>BAD</v>
      </c>
      <c r="X34" s="29"/>
      <c r="Y34" s="29"/>
      <c r="Z34" s="8"/>
      <c r="AA34" s="7"/>
    </row>
    <row r="35" spans="1:27" ht="15" customHeight="1" x14ac:dyDescent="0.25">
      <c r="C35" s="28" t="s">
        <v>54</v>
      </c>
      <c r="F35" s="7"/>
      <c r="G35" s="7"/>
      <c r="H35" s="7"/>
      <c r="I35" s="7"/>
      <c r="J35" s="7"/>
      <c r="K35" s="7"/>
      <c r="L35" s="8" t="s">
        <v>7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8"/>
      <c r="AA36" s="7"/>
    </row>
    <row r="37" spans="1:27" ht="15" customHeight="1" x14ac:dyDescent="0.25">
      <c r="C37" s="45" t="s">
        <v>55</v>
      </c>
      <c r="D37" s="14"/>
      <c r="E37" s="14"/>
      <c r="F37" s="18"/>
      <c r="G37" s="18"/>
      <c r="H37" s="22"/>
      <c r="I37" s="46">
        <v>3.3</v>
      </c>
      <c r="J37" s="47" t="s">
        <v>26</v>
      </c>
      <c r="K37" s="7"/>
      <c r="L37" s="8" t="s">
        <v>7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2" t="s">
        <v>29</v>
      </c>
      <c r="N38" s="48" t="s">
        <v>34</v>
      </c>
      <c r="O38" s="70"/>
      <c r="P38" s="70"/>
      <c r="Q38" s="49" t="s">
        <v>9</v>
      </c>
      <c r="R38" s="49" t="s">
        <v>78</v>
      </c>
      <c r="S38" s="50" t="s">
        <v>19</v>
      </c>
      <c r="T38" s="49" t="s">
        <v>87</v>
      </c>
      <c r="U38" s="70"/>
      <c r="V38" s="70"/>
      <c r="W38" s="70"/>
      <c r="X38" s="70"/>
      <c r="Y38" s="51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29"/>
      <c r="O39" s="29"/>
      <c r="P39" s="29"/>
      <c r="Q39" s="52" t="s">
        <v>9</v>
      </c>
      <c r="R39" s="52">
        <f>I25</f>
        <v>62000</v>
      </c>
      <c r="S39" s="53" t="s">
        <v>19</v>
      </c>
      <c r="T39" s="52">
        <f>I21</f>
        <v>45200</v>
      </c>
      <c r="U39" s="29"/>
      <c r="V39" s="29"/>
      <c r="W39" s="29"/>
      <c r="X39" s="29"/>
      <c r="Y39" s="29"/>
      <c r="Z39" s="8"/>
      <c r="AA39" s="7"/>
    </row>
    <row r="40" spans="1:27" ht="15" customHeight="1" x14ac:dyDescent="0.25">
      <c r="L40" s="8" t="s">
        <v>7</v>
      </c>
      <c r="N40" s="29"/>
      <c r="O40" s="29"/>
      <c r="P40" s="29"/>
      <c r="Q40" s="52" t="s">
        <v>9</v>
      </c>
      <c r="R40" s="71">
        <f>R39/T39</f>
        <v>1.3716814159292035</v>
      </c>
      <c r="S40" s="56" t="s">
        <v>93</v>
      </c>
      <c r="T40" s="29"/>
      <c r="U40" s="29"/>
      <c r="V40" s="29"/>
      <c r="W40" s="29"/>
      <c r="X40" s="29"/>
      <c r="Y40" s="29"/>
      <c r="Z40" s="8"/>
      <c r="AA40" s="7"/>
    </row>
    <row r="41" spans="1:27" ht="15" customHeight="1" x14ac:dyDescent="0.25">
      <c r="L41" s="8" t="s">
        <v>7</v>
      </c>
      <c r="N41" s="29"/>
      <c r="O41" s="29"/>
      <c r="P41" s="29"/>
      <c r="Q41" s="29"/>
      <c r="R41" s="21" t="str">
        <f>IF(R40&lt;=300%,"GOOD", "BAD")</f>
        <v>GOOD</v>
      </c>
      <c r="S41" s="29"/>
      <c r="T41" s="29"/>
      <c r="U41" s="29"/>
      <c r="V41" s="29"/>
      <c r="W41" s="29"/>
      <c r="X41" s="29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11" priority="1" operator="equal">
      <formula>"is met"</formula>
    </cfRule>
    <cfRule type="cellIs" dxfId="10" priority="2" operator="equal">
      <formula>"is not met"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94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95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96</v>
      </c>
      <c r="L3" s="17" t="s">
        <v>7</v>
      </c>
      <c r="M3" s="72" t="s">
        <v>17</v>
      </c>
      <c r="N3" s="48" t="s">
        <v>56</v>
      </c>
      <c r="O3" s="49" t="s">
        <v>9</v>
      </c>
      <c r="P3" s="49">
        <v>2</v>
      </c>
      <c r="Q3" s="49" t="s">
        <v>23</v>
      </c>
      <c r="R3" s="49" t="s">
        <v>57</v>
      </c>
      <c r="S3" s="50" t="s">
        <v>58</v>
      </c>
      <c r="T3" s="49" t="s">
        <v>59</v>
      </c>
      <c r="U3" s="49" t="s">
        <v>16</v>
      </c>
      <c r="V3" s="49" t="s">
        <v>60</v>
      </c>
      <c r="W3" s="49" t="s">
        <v>10</v>
      </c>
      <c r="X3" s="49" t="s">
        <v>57</v>
      </c>
      <c r="Y3" s="51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8"/>
      <c r="O4" s="52" t="s">
        <v>9</v>
      </c>
      <c r="P4" s="52">
        <v>2</v>
      </c>
      <c r="Q4" s="52" t="s">
        <v>23</v>
      </c>
      <c r="R4" s="52">
        <f>Q9</f>
        <v>9000</v>
      </c>
      <c r="S4" s="53" t="s">
        <v>58</v>
      </c>
      <c r="T4" s="52">
        <f>Y12</f>
        <v>94400</v>
      </c>
      <c r="U4" s="52" t="s">
        <v>16</v>
      </c>
      <c r="V4" s="52">
        <f>Y13</f>
        <v>91800</v>
      </c>
      <c r="W4" s="52" t="s">
        <v>10</v>
      </c>
      <c r="X4" s="52">
        <f>Q9</f>
        <v>9000</v>
      </c>
      <c r="Y4" s="29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31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4" t="s">
        <v>56</v>
      </c>
      <c r="O5" s="54" t="s">
        <v>9</v>
      </c>
      <c r="P5" s="55">
        <f>2*R4/(T4+V4-X4)</f>
        <v>0.10158013544018059</v>
      </c>
      <c r="Q5" s="56" t="s">
        <v>90</v>
      </c>
      <c r="R5" s="29"/>
      <c r="S5" s="29"/>
      <c r="T5" s="29"/>
      <c r="U5" s="29"/>
      <c r="V5" s="29"/>
      <c r="W5" s="29"/>
      <c r="X5" s="29"/>
      <c r="Y5" s="29"/>
      <c r="Z5" s="8"/>
      <c r="AA5" s="9"/>
    </row>
    <row r="6" spans="1:27" ht="15" customHeight="1" x14ac:dyDescent="0.25">
      <c r="B6" s="17" t="s">
        <v>18</v>
      </c>
      <c r="C6" s="7" t="s">
        <v>32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8"/>
      <c r="AA6" s="9"/>
    </row>
    <row r="7" spans="1:27" ht="15" customHeight="1" x14ac:dyDescent="0.25">
      <c r="B7" s="17" t="s">
        <v>27</v>
      </c>
      <c r="C7" s="7" t="s">
        <v>33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7" t="s">
        <v>57</v>
      </c>
      <c r="P7" s="58" t="s">
        <v>9</v>
      </c>
      <c r="Q7" s="59" t="s">
        <v>30</v>
      </c>
      <c r="R7" s="58" t="s">
        <v>16</v>
      </c>
      <c r="S7" s="59" t="s">
        <v>61</v>
      </c>
      <c r="T7" s="59"/>
      <c r="U7" s="59"/>
      <c r="V7" s="58" t="s">
        <v>10</v>
      </c>
      <c r="W7" s="58" t="s">
        <v>62</v>
      </c>
      <c r="X7" s="59"/>
      <c r="Y7" s="60"/>
      <c r="Z7" s="8"/>
      <c r="AA7" s="9"/>
    </row>
    <row r="8" spans="1:27" ht="15" customHeight="1" x14ac:dyDescent="0.25">
      <c r="A8" s="15"/>
      <c r="B8" s="27" t="s">
        <v>29</v>
      </c>
      <c r="C8" s="7" t="s">
        <v>34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2" t="s">
        <v>57</v>
      </c>
      <c r="P8" s="52" t="s">
        <v>9</v>
      </c>
      <c r="Q8" s="52">
        <f>I30</f>
        <v>8200</v>
      </c>
      <c r="R8" s="52" t="s">
        <v>16</v>
      </c>
      <c r="S8" s="52">
        <f>I31</f>
        <v>1500</v>
      </c>
      <c r="T8" s="52" t="s">
        <v>10</v>
      </c>
      <c r="U8" s="52">
        <f>I32</f>
        <v>700</v>
      </c>
      <c r="V8" s="29"/>
      <c r="W8" s="29"/>
      <c r="X8" s="29"/>
      <c r="Y8" s="29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29"/>
      <c r="P9" s="52" t="s">
        <v>9</v>
      </c>
      <c r="Q9" s="61">
        <f>Q8+S8-U8</f>
        <v>9000</v>
      </c>
      <c r="R9" s="29"/>
      <c r="S9" s="29"/>
      <c r="T9" s="29"/>
      <c r="U9" s="29"/>
      <c r="V9" s="29"/>
      <c r="W9" s="29"/>
      <c r="X9" s="29"/>
      <c r="Y9" s="29"/>
      <c r="Z9" s="8"/>
      <c r="AA9" s="9"/>
    </row>
    <row r="10" spans="1:27" ht="15" customHeight="1" x14ac:dyDescent="0.25">
      <c r="A10" s="15" t="s">
        <v>6</v>
      </c>
      <c r="B10" s="9"/>
      <c r="C10" s="28" t="s">
        <v>35</v>
      </c>
      <c r="D10" s="29"/>
      <c r="E10" s="29"/>
      <c r="F10" s="29"/>
      <c r="G10" s="29"/>
      <c r="H10" s="29"/>
      <c r="I10" s="29"/>
      <c r="J10" s="29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29"/>
      <c r="D11" s="29"/>
      <c r="E11" s="29"/>
      <c r="F11" s="29"/>
      <c r="G11" s="29"/>
      <c r="H11" s="29"/>
      <c r="I11" s="73" t="s">
        <v>88</v>
      </c>
      <c r="J11" s="30" t="s">
        <v>89</v>
      </c>
      <c r="K11" s="9"/>
      <c r="L11" s="8" t="s">
        <v>7</v>
      </c>
      <c r="O11" s="57" t="s">
        <v>63</v>
      </c>
      <c r="P11" s="58" t="s">
        <v>9</v>
      </c>
      <c r="Q11" s="58" t="s">
        <v>64</v>
      </c>
      <c r="R11" s="58" t="s">
        <v>16</v>
      </c>
      <c r="S11" s="59" t="s">
        <v>65</v>
      </c>
      <c r="T11" s="59"/>
      <c r="U11" s="58" t="s">
        <v>16</v>
      </c>
      <c r="V11" s="59" t="s">
        <v>66</v>
      </c>
      <c r="W11" s="59"/>
      <c r="X11" s="58" t="s">
        <v>16</v>
      </c>
      <c r="Y11" s="60" t="s">
        <v>67</v>
      </c>
      <c r="Z11" s="8"/>
      <c r="AA11" s="9"/>
    </row>
    <row r="12" spans="1:27" ht="15" customHeight="1" x14ac:dyDescent="0.35">
      <c r="A12" s="15"/>
      <c r="B12" s="9"/>
      <c r="C12" s="31" t="s">
        <v>36</v>
      </c>
      <c r="D12" s="32"/>
      <c r="E12" s="32"/>
      <c r="F12" s="32"/>
      <c r="G12" s="32"/>
      <c r="H12" s="33"/>
      <c r="I12" s="34">
        <v>6800</v>
      </c>
      <c r="J12" s="23">
        <v>5600</v>
      </c>
      <c r="K12" s="9"/>
      <c r="L12" s="8" t="s">
        <v>7</v>
      </c>
      <c r="O12" s="52" t="s">
        <v>68</v>
      </c>
      <c r="P12" s="52" t="s">
        <v>9</v>
      </c>
      <c r="Q12" s="52">
        <f>J12</f>
        <v>5600</v>
      </c>
      <c r="R12" s="52" t="s">
        <v>16</v>
      </c>
      <c r="S12" s="52">
        <f>J13</f>
        <v>66800</v>
      </c>
      <c r="T12" s="52" t="s">
        <v>16</v>
      </c>
      <c r="U12" s="52">
        <f>J14</f>
        <v>2900</v>
      </c>
      <c r="V12" s="52" t="s">
        <v>16</v>
      </c>
      <c r="W12" s="52">
        <f>J15</f>
        <v>19100</v>
      </c>
      <c r="X12" s="52" t="s">
        <v>9</v>
      </c>
      <c r="Y12" s="25">
        <f>SUM(J12:J15)</f>
        <v>94400</v>
      </c>
      <c r="Z12" s="8"/>
      <c r="AA12" s="9"/>
    </row>
    <row r="13" spans="1:27" ht="15" customHeight="1" x14ac:dyDescent="0.35">
      <c r="A13" s="9"/>
      <c r="B13" s="9"/>
      <c r="C13" s="35" t="s">
        <v>37</v>
      </c>
      <c r="D13" s="29"/>
      <c r="E13" s="29"/>
      <c r="F13" s="29"/>
      <c r="G13" s="29"/>
      <c r="H13" s="36"/>
      <c r="I13" s="37">
        <v>62800</v>
      </c>
      <c r="J13" s="19">
        <v>66800</v>
      </c>
      <c r="K13" s="9"/>
      <c r="L13" s="8" t="s">
        <v>7</v>
      </c>
      <c r="O13" s="52" t="s">
        <v>69</v>
      </c>
      <c r="P13" s="52" t="s">
        <v>9</v>
      </c>
      <c r="Q13" s="52">
        <f>I12</f>
        <v>6800</v>
      </c>
      <c r="R13" s="52" t="s">
        <v>16</v>
      </c>
      <c r="S13" s="52">
        <f>I13</f>
        <v>62800</v>
      </c>
      <c r="T13" s="52" t="s">
        <v>16</v>
      </c>
      <c r="U13" s="52">
        <f>I14</f>
        <v>4000</v>
      </c>
      <c r="V13" s="52" t="s">
        <v>16</v>
      </c>
      <c r="W13" s="52">
        <f>I15</f>
        <v>18200</v>
      </c>
      <c r="X13" s="52" t="s">
        <v>9</v>
      </c>
      <c r="Y13" s="25">
        <f>SUM(I12:I15)</f>
        <v>91800</v>
      </c>
      <c r="Z13" s="8"/>
      <c r="AA13" s="9"/>
    </row>
    <row r="14" spans="1:27" ht="15" customHeight="1" x14ac:dyDescent="0.25">
      <c r="A14" s="9"/>
      <c r="B14" s="9"/>
      <c r="C14" s="35" t="s">
        <v>22</v>
      </c>
      <c r="D14" s="29"/>
      <c r="E14" s="29"/>
      <c r="F14" s="29"/>
      <c r="G14" s="29"/>
      <c r="H14" s="36"/>
      <c r="I14" s="37">
        <v>4000</v>
      </c>
      <c r="J14" s="19">
        <v>2900</v>
      </c>
      <c r="K14" s="9"/>
      <c r="L14" s="8" t="s">
        <v>7</v>
      </c>
      <c r="Y14" s="29"/>
      <c r="Z14" s="8"/>
      <c r="AA14" s="9"/>
    </row>
    <row r="15" spans="1:27" ht="15" customHeight="1" x14ac:dyDescent="0.25">
      <c r="C15" s="38" t="s">
        <v>38</v>
      </c>
      <c r="D15" s="39"/>
      <c r="E15" s="39"/>
      <c r="F15" s="39"/>
      <c r="G15" s="39"/>
      <c r="H15" s="40"/>
      <c r="I15" s="41">
        <v>18200</v>
      </c>
      <c r="J15" s="20">
        <v>19100</v>
      </c>
      <c r="K15" s="7"/>
      <c r="L15" s="8" t="s">
        <v>7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8"/>
      <c r="AA15" s="9"/>
    </row>
    <row r="16" spans="1:27" ht="15" customHeight="1" x14ac:dyDescent="0.25">
      <c r="C16" s="35" t="s">
        <v>39</v>
      </c>
      <c r="D16" s="29"/>
      <c r="E16" s="29"/>
      <c r="F16" s="29"/>
      <c r="G16" s="29"/>
      <c r="H16" s="36"/>
      <c r="I16" s="37">
        <v>800</v>
      </c>
      <c r="J16" s="19">
        <v>1100</v>
      </c>
      <c r="K16" s="7"/>
      <c r="L16" s="8" t="s">
        <v>7</v>
      </c>
      <c r="Z16" s="8"/>
      <c r="AA16" s="9"/>
    </row>
    <row r="17" spans="3:27" ht="15" customHeight="1" x14ac:dyDescent="0.25">
      <c r="C17" s="35" t="s">
        <v>40</v>
      </c>
      <c r="D17" s="29"/>
      <c r="E17" s="29"/>
      <c r="F17" s="29"/>
      <c r="G17" s="29"/>
      <c r="H17" s="36"/>
      <c r="I17" s="37">
        <v>15400</v>
      </c>
      <c r="J17" s="19">
        <v>17100</v>
      </c>
      <c r="K17" s="7"/>
      <c r="L17" s="8" t="s">
        <v>7</v>
      </c>
      <c r="M17" s="72" t="s">
        <v>18</v>
      </c>
      <c r="N17" s="62" t="s">
        <v>32</v>
      </c>
      <c r="O17" s="49" t="s">
        <v>9</v>
      </c>
      <c r="P17" s="63" t="s">
        <v>20</v>
      </c>
      <c r="Q17" s="63" t="s">
        <v>70</v>
      </c>
      <c r="R17" s="63" t="s">
        <v>10</v>
      </c>
      <c r="S17" s="63" t="s">
        <v>71</v>
      </c>
      <c r="T17" s="63" t="s">
        <v>21</v>
      </c>
      <c r="U17" s="64" t="s">
        <v>19</v>
      </c>
      <c r="V17" s="63" t="s">
        <v>72</v>
      </c>
      <c r="W17" s="65"/>
      <c r="X17" s="65"/>
      <c r="Y17" s="51"/>
      <c r="Z17" s="8"/>
      <c r="AA17" s="9"/>
    </row>
    <row r="18" spans="3:27" ht="15" customHeight="1" x14ac:dyDescent="0.25">
      <c r="C18" s="38" t="s">
        <v>41</v>
      </c>
      <c r="D18" s="39"/>
      <c r="E18" s="39"/>
      <c r="F18" s="39"/>
      <c r="G18" s="39"/>
      <c r="H18" s="40"/>
      <c r="I18" s="42" t="s">
        <v>15</v>
      </c>
      <c r="J18" s="43" t="s">
        <v>15</v>
      </c>
      <c r="K18" s="7"/>
      <c r="L18" s="8" t="s">
        <v>7</v>
      </c>
      <c r="O18" s="52" t="s">
        <v>9</v>
      </c>
      <c r="P18" s="52" t="s">
        <v>20</v>
      </c>
      <c r="Q18" s="8">
        <f>Q23</f>
        <v>5700</v>
      </c>
      <c r="R18" s="52" t="s">
        <v>10</v>
      </c>
      <c r="S18" s="8">
        <f>I33</f>
        <v>3600</v>
      </c>
      <c r="T18" s="17" t="s">
        <v>21</v>
      </c>
      <c r="U18" s="26" t="s">
        <v>19</v>
      </c>
      <c r="V18" s="8">
        <f>I21</f>
        <v>43200</v>
      </c>
      <c r="Y18" s="29"/>
      <c r="Z18" s="8"/>
      <c r="AA18" s="9"/>
    </row>
    <row r="19" spans="3:27" ht="15" customHeight="1" x14ac:dyDescent="0.25">
      <c r="C19" s="35" t="s">
        <v>42</v>
      </c>
      <c r="D19" s="29"/>
      <c r="E19" s="29"/>
      <c r="F19" s="29"/>
      <c r="G19" s="29"/>
      <c r="H19" s="36"/>
      <c r="I19" s="37">
        <v>157300</v>
      </c>
      <c r="J19" s="19">
        <v>160100</v>
      </c>
      <c r="K19" s="7"/>
      <c r="L19" s="8" t="s">
        <v>7</v>
      </c>
      <c r="N19" s="17" t="s">
        <v>32</v>
      </c>
      <c r="O19" s="52" t="s">
        <v>9</v>
      </c>
      <c r="P19" s="55">
        <f>(Q18-S18)/V18</f>
        <v>4.8611111111111112E-2</v>
      </c>
      <c r="Q19" s="56" t="s">
        <v>91</v>
      </c>
      <c r="W19" s="21" t="str">
        <f>IF(P19&gt;=5.4%,"GOOD", "BAD")</f>
        <v>BAD</v>
      </c>
      <c r="Y19" s="29"/>
      <c r="Z19" s="8"/>
      <c r="AA19" s="9"/>
    </row>
    <row r="20" spans="3:27" ht="15" customHeight="1" x14ac:dyDescent="0.25">
      <c r="C20" s="35" t="s">
        <v>43</v>
      </c>
      <c r="D20" s="29"/>
      <c r="E20" s="29"/>
      <c r="F20" s="29"/>
      <c r="G20" s="29"/>
      <c r="H20" s="36"/>
      <c r="I20" s="37">
        <v>53500</v>
      </c>
      <c r="J20" s="19">
        <v>59700</v>
      </c>
      <c r="K20" s="7"/>
      <c r="L20" s="8" t="s">
        <v>7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8"/>
      <c r="AA20" s="9"/>
    </row>
    <row r="21" spans="3:27" ht="15" customHeight="1" x14ac:dyDescent="0.25">
      <c r="C21" s="38" t="s">
        <v>44</v>
      </c>
      <c r="D21" s="39"/>
      <c r="E21" s="39"/>
      <c r="F21" s="39"/>
      <c r="G21" s="39"/>
      <c r="H21" s="40"/>
      <c r="I21" s="41">
        <v>43200</v>
      </c>
      <c r="J21" s="20">
        <v>37900</v>
      </c>
      <c r="K21" s="7"/>
      <c r="L21" s="8" t="s">
        <v>7</v>
      </c>
      <c r="O21" s="66" t="s">
        <v>73</v>
      </c>
      <c r="P21" s="58" t="s">
        <v>9</v>
      </c>
      <c r="Q21" s="67" t="s">
        <v>74</v>
      </c>
      <c r="R21" s="67" t="s">
        <v>10</v>
      </c>
      <c r="S21" s="67" t="s">
        <v>75</v>
      </c>
      <c r="T21" s="67" t="s">
        <v>10</v>
      </c>
      <c r="U21" s="67" t="s">
        <v>76</v>
      </c>
      <c r="V21" s="67" t="s">
        <v>10</v>
      </c>
      <c r="W21" s="67" t="s">
        <v>77</v>
      </c>
      <c r="X21" s="67" t="s">
        <v>16</v>
      </c>
      <c r="Y21" s="68" t="s">
        <v>57</v>
      </c>
      <c r="Z21" s="8"/>
      <c r="AA21" s="9"/>
    </row>
    <row r="22" spans="3:27" ht="15" customHeight="1" x14ac:dyDescent="0.25">
      <c r="C22" s="29"/>
      <c r="D22" s="29"/>
      <c r="E22" s="29"/>
      <c r="F22" s="29"/>
      <c r="G22" s="29"/>
      <c r="H22" s="29"/>
      <c r="I22" s="29"/>
      <c r="J22" s="29"/>
      <c r="K22" s="7"/>
      <c r="L22" s="8" t="s">
        <v>7</v>
      </c>
      <c r="O22" s="29"/>
      <c r="P22" s="52" t="s">
        <v>9</v>
      </c>
      <c r="Q22" s="52">
        <f>Q28</f>
        <v>62200</v>
      </c>
      <c r="R22" s="52" t="s">
        <v>10</v>
      </c>
      <c r="S22" s="52">
        <f>I27</f>
        <v>54500</v>
      </c>
      <c r="T22" s="52" t="s">
        <v>10</v>
      </c>
      <c r="U22" s="52">
        <f>I28</f>
        <v>6900</v>
      </c>
      <c r="V22" s="52" t="s">
        <v>10</v>
      </c>
      <c r="W22" s="52">
        <f>I29</f>
        <v>4100</v>
      </c>
      <c r="X22" s="52" t="s">
        <v>16</v>
      </c>
      <c r="Y22" s="52">
        <f>Q9</f>
        <v>9000</v>
      </c>
      <c r="Z22" s="8"/>
      <c r="AA22" s="9"/>
    </row>
    <row r="23" spans="3:27" ht="15" customHeight="1" x14ac:dyDescent="0.25">
      <c r="C23" s="28" t="s">
        <v>45</v>
      </c>
      <c r="D23" s="29"/>
      <c r="E23" s="29"/>
      <c r="F23" s="29"/>
      <c r="G23" s="29"/>
      <c r="H23" s="29"/>
      <c r="I23" s="29"/>
      <c r="J23" s="29"/>
      <c r="K23" s="7"/>
      <c r="L23" s="8" t="s">
        <v>7</v>
      </c>
      <c r="O23" s="52"/>
      <c r="P23" s="52" t="s">
        <v>9</v>
      </c>
      <c r="Q23" s="61">
        <f>Q22-S22-U22-W22+Y22</f>
        <v>5700</v>
      </c>
      <c r="R23" s="29"/>
      <c r="S23" s="29"/>
      <c r="T23" s="29"/>
      <c r="U23" s="29"/>
      <c r="V23" s="29"/>
      <c r="W23" s="29"/>
      <c r="X23" s="29"/>
      <c r="Y23" s="29"/>
      <c r="Z23" s="8"/>
      <c r="AA23" s="9"/>
    </row>
    <row r="24" spans="3:27" ht="15" customHeight="1" x14ac:dyDescent="0.25">
      <c r="C24" s="29"/>
      <c r="D24" s="29"/>
      <c r="E24" s="29"/>
      <c r="F24" s="29"/>
      <c r="G24" s="29"/>
      <c r="H24" s="29"/>
      <c r="I24" s="73" t="s">
        <v>88</v>
      </c>
      <c r="J24" s="30" t="s">
        <v>89</v>
      </c>
      <c r="K24" s="7"/>
      <c r="L24" s="8" t="s">
        <v>7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8"/>
      <c r="AA24" s="9"/>
    </row>
    <row r="25" spans="3:27" ht="15" customHeight="1" x14ac:dyDescent="0.25">
      <c r="C25" s="44" t="s">
        <v>46</v>
      </c>
      <c r="D25" s="32"/>
      <c r="E25" s="32"/>
      <c r="F25" s="32"/>
      <c r="G25" s="32"/>
      <c r="H25" s="33"/>
      <c r="I25" s="34">
        <v>64000</v>
      </c>
      <c r="J25" s="23">
        <v>67000</v>
      </c>
      <c r="K25" s="7"/>
      <c r="L25" s="8" t="s">
        <v>7</v>
      </c>
      <c r="O25" s="57" t="s">
        <v>74</v>
      </c>
      <c r="P25" s="58" t="s">
        <v>9</v>
      </c>
      <c r="Q25" s="58" t="s">
        <v>78</v>
      </c>
      <c r="R25" s="58" t="s">
        <v>10</v>
      </c>
      <c r="S25" s="59" t="s">
        <v>79</v>
      </c>
      <c r="T25" s="59"/>
      <c r="U25" s="59"/>
      <c r="V25" s="59"/>
      <c r="W25" s="59"/>
      <c r="X25" s="59"/>
      <c r="Y25" s="60"/>
      <c r="Z25" s="8"/>
      <c r="AA25" s="9"/>
    </row>
    <row r="26" spans="3:27" ht="15" customHeight="1" x14ac:dyDescent="0.25">
      <c r="C26" s="35" t="s">
        <v>47</v>
      </c>
      <c r="D26" s="29"/>
      <c r="E26" s="29"/>
      <c r="F26" s="29"/>
      <c r="G26" s="29"/>
      <c r="H26" s="36"/>
      <c r="I26" s="37">
        <v>-1800</v>
      </c>
      <c r="J26" s="19">
        <v>1500</v>
      </c>
      <c r="K26" s="7"/>
      <c r="L26" s="8" t="s">
        <v>7</v>
      </c>
      <c r="O26" s="29"/>
      <c r="P26" s="52" t="s">
        <v>9</v>
      </c>
      <c r="Q26" s="52" t="s">
        <v>78</v>
      </c>
      <c r="R26" s="52" t="s">
        <v>10</v>
      </c>
      <c r="S26" s="52" t="s">
        <v>80</v>
      </c>
      <c r="T26" s="29" t="s">
        <v>81</v>
      </c>
      <c r="U26" s="29"/>
      <c r="V26" s="52" t="s">
        <v>10</v>
      </c>
      <c r="W26" s="52" t="s">
        <v>82</v>
      </c>
      <c r="X26" s="52" t="s">
        <v>83</v>
      </c>
      <c r="Y26" s="29"/>
      <c r="Z26" s="8"/>
      <c r="AA26" s="7"/>
    </row>
    <row r="27" spans="3:27" ht="15" customHeight="1" x14ac:dyDescent="0.25">
      <c r="C27" s="38" t="s">
        <v>48</v>
      </c>
      <c r="D27" s="39"/>
      <c r="E27" s="39"/>
      <c r="F27" s="39"/>
      <c r="G27" s="39"/>
      <c r="H27" s="40"/>
      <c r="I27" s="41">
        <v>54500</v>
      </c>
      <c r="J27" s="20">
        <v>43800</v>
      </c>
      <c r="K27" s="7"/>
      <c r="L27" s="8" t="s">
        <v>7</v>
      </c>
      <c r="O27" s="29"/>
      <c r="P27" s="52" t="s">
        <v>9</v>
      </c>
      <c r="Q27" s="52">
        <f>I25</f>
        <v>64000</v>
      </c>
      <c r="R27" s="52" t="s">
        <v>10</v>
      </c>
      <c r="S27" s="52" t="s">
        <v>80</v>
      </c>
      <c r="T27" s="52">
        <f>-I26</f>
        <v>1800</v>
      </c>
      <c r="U27" s="52" t="s">
        <v>83</v>
      </c>
      <c r="V27" s="29"/>
      <c r="W27" s="29"/>
      <c r="X27" s="29"/>
      <c r="Y27" s="29"/>
      <c r="Z27" s="8"/>
      <c r="AA27" s="7"/>
    </row>
    <row r="28" spans="3:27" ht="15" customHeight="1" x14ac:dyDescent="0.25">
      <c r="C28" s="35" t="s">
        <v>49</v>
      </c>
      <c r="D28" s="29"/>
      <c r="E28" s="29"/>
      <c r="F28" s="29"/>
      <c r="G28" s="29"/>
      <c r="H28" s="36"/>
      <c r="I28" s="37">
        <v>6900</v>
      </c>
      <c r="J28" s="19">
        <v>8000</v>
      </c>
      <c r="K28" s="7"/>
      <c r="L28" s="8" t="s">
        <v>7</v>
      </c>
      <c r="O28" s="52"/>
      <c r="P28" s="52" t="s">
        <v>9</v>
      </c>
      <c r="Q28" s="61">
        <f>Q27-T27</f>
        <v>62200</v>
      </c>
      <c r="R28" s="29"/>
      <c r="S28" s="29"/>
      <c r="T28" s="29"/>
      <c r="U28" s="29"/>
      <c r="V28" s="29"/>
      <c r="W28" s="29"/>
      <c r="X28" s="29"/>
      <c r="Y28" s="29"/>
      <c r="Z28" s="8"/>
      <c r="AA28" s="7"/>
    </row>
    <row r="29" spans="3:27" ht="15" customHeight="1" x14ac:dyDescent="0.25">
      <c r="C29" s="38" t="s">
        <v>50</v>
      </c>
      <c r="D29" s="39"/>
      <c r="E29" s="39"/>
      <c r="F29" s="39"/>
      <c r="G29" s="39"/>
      <c r="H29" s="40"/>
      <c r="I29" s="41">
        <v>4100</v>
      </c>
      <c r="J29" s="20">
        <v>4900</v>
      </c>
      <c r="K29" s="7"/>
      <c r="L29" s="8" t="s">
        <v>7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8"/>
      <c r="AA29" s="7"/>
    </row>
    <row r="30" spans="3:27" ht="15" customHeight="1" x14ac:dyDescent="0.25">
      <c r="C30" s="35" t="s">
        <v>51</v>
      </c>
      <c r="D30" s="29"/>
      <c r="E30" s="29"/>
      <c r="F30" s="29"/>
      <c r="G30" s="29"/>
      <c r="H30" s="36"/>
      <c r="I30" s="37">
        <v>8200</v>
      </c>
      <c r="J30" s="19">
        <v>5800</v>
      </c>
      <c r="K30" s="7"/>
      <c r="L30" s="8" t="s">
        <v>7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8"/>
      <c r="AA30" s="7"/>
    </row>
    <row r="31" spans="3:27" ht="15" customHeight="1" x14ac:dyDescent="0.25">
      <c r="C31" s="35" t="s">
        <v>52</v>
      </c>
      <c r="D31" s="29"/>
      <c r="E31" s="29"/>
      <c r="F31" s="29"/>
      <c r="G31" s="29"/>
      <c r="H31" s="36"/>
      <c r="I31" s="37">
        <v>1500</v>
      </c>
      <c r="J31" s="19">
        <v>700</v>
      </c>
      <c r="K31" s="7"/>
      <c r="L31" s="8" t="s">
        <v>7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8"/>
      <c r="AA31" s="7"/>
    </row>
    <row r="32" spans="3:27" ht="15" customHeight="1" x14ac:dyDescent="0.25">
      <c r="C32" s="38" t="s">
        <v>28</v>
      </c>
      <c r="D32" s="39"/>
      <c r="E32" s="39"/>
      <c r="F32" s="39"/>
      <c r="G32" s="39"/>
      <c r="H32" s="40"/>
      <c r="I32" s="41">
        <v>700</v>
      </c>
      <c r="J32" s="20">
        <v>600</v>
      </c>
      <c r="K32" s="7"/>
      <c r="L32" s="8" t="s">
        <v>7</v>
      </c>
      <c r="M32" s="72" t="s">
        <v>27</v>
      </c>
      <c r="N32" s="62" t="s">
        <v>33</v>
      </c>
      <c r="O32" s="49" t="s">
        <v>9</v>
      </c>
      <c r="P32" s="63" t="s">
        <v>20</v>
      </c>
      <c r="Q32" s="63" t="s">
        <v>70</v>
      </c>
      <c r="R32" s="63" t="s">
        <v>10</v>
      </c>
      <c r="S32" s="63" t="s">
        <v>71</v>
      </c>
      <c r="T32" s="63" t="s">
        <v>21</v>
      </c>
      <c r="U32" s="64" t="s">
        <v>19</v>
      </c>
      <c r="V32" s="69" t="s">
        <v>84</v>
      </c>
      <c r="W32" s="65"/>
      <c r="X32" s="65"/>
      <c r="Y32" s="51"/>
      <c r="Z32" s="8"/>
      <c r="AA32" s="7"/>
    </row>
    <row r="33" spans="1:27" ht="15" customHeight="1" x14ac:dyDescent="0.25">
      <c r="C33" s="38" t="s">
        <v>53</v>
      </c>
      <c r="D33" s="39"/>
      <c r="E33" s="39"/>
      <c r="F33" s="39"/>
      <c r="G33" s="39"/>
      <c r="H33" s="40"/>
      <c r="I33" s="41">
        <v>3600</v>
      </c>
      <c r="J33" s="20">
        <v>4000</v>
      </c>
      <c r="K33" s="7"/>
      <c r="L33" s="8" t="s">
        <v>7</v>
      </c>
      <c r="N33" s="29"/>
      <c r="O33" s="52" t="s">
        <v>9</v>
      </c>
      <c r="P33" s="52" t="s">
        <v>20</v>
      </c>
      <c r="Q33" s="8">
        <f>Q23</f>
        <v>5700</v>
      </c>
      <c r="R33" s="52" t="s">
        <v>10</v>
      </c>
      <c r="S33" s="8">
        <f>I33</f>
        <v>3600</v>
      </c>
      <c r="T33" s="17" t="s">
        <v>21</v>
      </c>
      <c r="U33" s="53" t="s">
        <v>19</v>
      </c>
      <c r="V33" s="52" t="s">
        <v>85</v>
      </c>
      <c r="W33" s="52">
        <f>I19</f>
        <v>157300</v>
      </c>
      <c r="X33" s="52" t="s">
        <v>86</v>
      </c>
      <c r="Y33" s="52">
        <f>J19</f>
        <v>160100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29"/>
      <c r="O34" s="52" t="s">
        <v>9</v>
      </c>
      <c r="P34" s="55">
        <f>(Q33-S33)/AVERAGE(W33,Y33)</f>
        <v>1.3232514177693762E-2</v>
      </c>
      <c r="Q34" s="56" t="s">
        <v>92</v>
      </c>
      <c r="R34" s="29"/>
      <c r="S34" s="29"/>
      <c r="T34" s="29"/>
      <c r="U34" s="29"/>
      <c r="V34" s="29"/>
      <c r="W34" s="21" t="str">
        <f>IF(P34&gt;=2.6%,"GOOD", "BAD")</f>
        <v>BAD</v>
      </c>
      <c r="X34" s="29"/>
      <c r="Y34" s="29"/>
      <c r="Z34" s="8"/>
      <c r="AA34" s="7"/>
    </row>
    <row r="35" spans="1:27" ht="15" customHeight="1" x14ac:dyDescent="0.25">
      <c r="C35" s="28" t="s">
        <v>54</v>
      </c>
      <c r="F35" s="7"/>
      <c r="G35" s="7"/>
      <c r="H35" s="7"/>
      <c r="I35" s="7"/>
      <c r="J35" s="7"/>
      <c r="K35" s="7"/>
      <c r="L35" s="8" t="s">
        <v>7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8"/>
      <c r="AA36" s="7"/>
    </row>
    <row r="37" spans="1:27" ht="15" customHeight="1" x14ac:dyDescent="0.25">
      <c r="C37" s="45" t="s">
        <v>55</v>
      </c>
      <c r="D37" s="14"/>
      <c r="E37" s="14"/>
      <c r="F37" s="18"/>
      <c r="G37" s="18"/>
      <c r="H37" s="22"/>
      <c r="I37" s="46">
        <v>3.5</v>
      </c>
      <c r="J37" s="47" t="s">
        <v>26</v>
      </c>
      <c r="K37" s="7"/>
      <c r="L37" s="8" t="s">
        <v>7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2" t="s">
        <v>29</v>
      </c>
      <c r="N38" s="48" t="s">
        <v>34</v>
      </c>
      <c r="O38" s="70"/>
      <c r="P38" s="70"/>
      <c r="Q38" s="49" t="s">
        <v>9</v>
      </c>
      <c r="R38" s="49" t="s">
        <v>78</v>
      </c>
      <c r="S38" s="50" t="s">
        <v>19</v>
      </c>
      <c r="T38" s="49" t="s">
        <v>87</v>
      </c>
      <c r="U38" s="70"/>
      <c r="V38" s="70"/>
      <c r="W38" s="70"/>
      <c r="X38" s="70"/>
      <c r="Y38" s="51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29"/>
      <c r="O39" s="29"/>
      <c r="P39" s="29"/>
      <c r="Q39" s="52" t="s">
        <v>9</v>
      </c>
      <c r="R39" s="52">
        <f>I25</f>
        <v>64000</v>
      </c>
      <c r="S39" s="53" t="s">
        <v>19</v>
      </c>
      <c r="T39" s="52">
        <f>I21</f>
        <v>43200</v>
      </c>
      <c r="U39" s="29"/>
      <c r="V39" s="29"/>
      <c r="W39" s="29"/>
      <c r="X39" s="29"/>
      <c r="Y39" s="29"/>
      <c r="Z39" s="8"/>
      <c r="AA39" s="7"/>
    </row>
    <row r="40" spans="1:27" ht="15" customHeight="1" x14ac:dyDescent="0.25">
      <c r="L40" s="8" t="s">
        <v>7</v>
      </c>
      <c r="N40" s="29"/>
      <c r="O40" s="29"/>
      <c r="P40" s="29"/>
      <c r="Q40" s="52" t="s">
        <v>9</v>
      </c>
      <c r="R40" s="71">
        <f>R39/T39</f>
        <v>1.4814814814814814</v>
      </c>
      <c r="S40" s="56" t="s">
        <v>93</v>
      </c>
      <c r="T40" s="29"/>
      <c r="U40" s="29"/>
      <c r="V40" s="29"/>
      <c r="W40" s="29"/>
      <c r="X40" s="29"/>
      <c r="Y40" s="29"/>
      <c r="Z40" s="8"/>
      <c r="AA40" s="7"/>
    </row>
    <row r="41" spans="1:27" ht="15" customHeight="1" x14ac:dyDescent="0.25">
      <c r="L41" s="8" t="s">
        <v>7</v>
      </c>
      <c r="N41" s="29"/>
      <c r="O41" s="29"/>
      <c r="P41" s="29"/>
      <c r="Q41" s="29"/>
      <c r="R41" s="21" t="str">
        <f>IF(R40&lt;=300%,"GOOD", "BAD")</f>
        <v>GOOD</v>
      </c>
      <c r="S41" s="29"/>
      <c r="T41" s="29"/>
      <c r="U41" s="29"/>
      <c r="V41" s="29"/>
      <c r="W41" s="29"/>
      <c r="X41" s="29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9" priority="1" operator="equal">
      <formula>"is met"</formula>
    </cfRule>
    <cfRule type="cellIs" dxfId="8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94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95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96</v>
      </c>
      <c r="L3" s="17" t="s">
        <v>7</v>
      </c>
      <c r="M3" s="72" t="s">
        <v>17</v>
      </c>
      <c r="N3" s="48" t="s">
        <v>56</v>
      </c>
      <c r="O3" s="49" t="s">
        <v>9</v>
      </c>
      <c r="P3" s="49">
        <v>2</v>
      </c>
      <c r="Q3" s="49" t="s">
        <v>23</v>
      </c>
      <c r="R3" s="49" t="s">
        <v>57</v>
      </c>
      <c r="S3" s="50" t="s">
        <v>58</v>
      </c>
      <c r="T3" s="49" t="s">
        <v>59</v>
      </c>
      <c r="U3" s="49" t="s">
        <v>16</v>
      </c>
      <c r="V3" s="49" t="s">
        <v>60</v>
      </c>
      <c r="W3" s="49" t="s">
        <v>10</v>
      </c>
      <c r="X3" s="49" t="s">
        <v>57</v>
      </c>
      <c r="Y3" s="51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8"/>
      <c r="O4" s="52" t="s">
        <v>9</v>
      </c>
      <c r="P4" s="52">
        <v>2</v>
      </c>
      <c r="Q4" s="52" t="s">
        <v>23</v>
      </c>
      <c r="R4" s="52">
        <f>Q9</f>
        <v>5800</v>
      </c>
      <c r="S4" s="53" t="s">
        <v>58</v>
      </c>
      <c r="T4" s="52">
        <f>Y12</f>
        <v>93000</v>
      </c>
      <c r="U4" s="52" t="s">
        <v>16</v>
      </c>
      <c r="V4" s="52">
        <f>Y13</f>
        <v>90100</v>
      </c>
      <c r="W4" s="52" t="s">
        <v>10</v>
      </c>
      <c r="X4" s="52">
        <f>Q9</f>
        <v>5800</v>
      </c>
      <c r="Y4" s="29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31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4" t="s">
        <v>56</v>
      </c>
      <c r="O5" s="54" t="s">
        <v>9</v>
      </c>
      <c r="P5" s="55">
        <f>2*R4/(T4+V4-X4)</f>
        <v>6.5425831923293848E-2</v>
      </c>
      <c r="Q5" s="56" t="s">
        <v>90</v>
      </c>
      <c r="R5" s="29"/>
      <c r="S5" s="29"/>
      <c r="T5" s="29"/>
      <c r="U5" s="29"/>
      <c r="V5" s="29"/>
      <c r="W5" s="29"/>
      <c r="X5" s="29"/>
      <c r="Y5" s="29"/>
      <c r="Z5" s="8"/>
      <c r="AA5" s="9"/>
    </row>
    <row r="6" spans="1:27" ht="15" customHeight="1" x14ac:dyDescent="0.25">
      <c r="B6" s="17" t="s">
        <v>18</v>
      </c>
      <c r="C6" s="7" t="s">
        <v>32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8"/>
      <c r="AA6" s="9"/>
    </row>
    <row r="7" spans="1:27" ht="15" customHeight="1" x14ac:dyDescent="0.25">
      <c r="B7" s="17" t="s">
        <v>27</v>
      </c>
      <c r="C7" s="7" t="s">
        <v>33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7" t="s">
        <v>57</v>
      </c>
      <c r="P7" s="58" t="s">
        <v>9</v>
      </c>
      <c r="Q7" s="59" t="s">
        <v>30</v>
      </c>
      <c r="R7" s="58" t="s">
        <v>16</v>
      </c>
      <c r="S7" s="59" t="s">
        <v>61</v>
      </c>
      <c r="T7" s="59"/>
      <c r="U7" s="59"/>
      <c r="V7" s="58" t="s">
        <v>10</v>
      </c>
      <c r="W7" s="58" t="s">
        <v>62</v>
      </c>
      <c r="X7" s="59"/>
      <c r="Y7" s="60"/>
      <c r="Z7" s="8"/>
      <c r="AA7" s="9"/>
    </row>
    <row r="8" spans="1:27" ht="15" customHeight="1" x14ac:dyDescent="0.25">
      <c r="A8" s="15"/>
      <c r="B8" s="27" t="s">
        <v>29</v>
      </c>
      <c r="C8" s="7" t="s">
        <v>34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2" t="s">
        <v>57</v>
      </c>
      <c r="P8" s="52" t="s">
        <v>9</v>
      </c>
      <c r="Q8" s="52">
        <f>I30</f>
        <v>8100</v>
      </c>
      <c r="R8" s="52" t="s">
        <v>16</v>
      </c>
      <c r="S8" s="52">
        <f>I31</f>
        <v>-1600</v>
      </c>
      <c r="T8" s="52" t="s">
        <v>10</v>
      </c>
      <c r="U8" s="52">
        <f>I32</f>
        <v>700</v>
      </c>
      <c r="V8" s="29"/>
      <c r="W8" s="29"/>
      <c r="X8" s="29"/>
      <c r="Y8" s="29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29"/>
      <c r="P9" s="52" t="s">
        <v>9</v>
      </c>
      <c r="Q9" s="61">
        <f>Q8+S8-U8</f>
        <v>5800</v>
      </c>
      <c r="R9" s="29"/>
      <c r="S9" s="29"/>
      <c r="T9" s="29"/>
      <c r="U9" s="29"/>
      <c r="V9" s="29"/>
      <c r="W9" s="29"/>
      <c r="X9" s="29"/>
      <c r="Y9" s="29"/>
      <c r="Z9" s="8"/>
      <c r="AA9" s="9"/>
    </row>
    <row r="10" spans="1:27" ht="15" customHeight="1" x14ac:dyDescent="0.25">
      <c r="A10" s="15" t="s">
        <v>6</v>
      </c>
      <c r="B10" s="9"/>
      <c r="C10" s="28" t="s">
        <v>35</v>
      </c>
      <c r="D10" s="29"/>
      <c r="E10" s="29"/>
      <c r="F10" s="29"/>
      <c r="G10" s="29"/>
      <c r="H10" s="29"/>
      <c r="I10" s="29"/>
      <c r="J10" s="29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29"/>
      <c r="D11" s="29"/>
      <c r="E11" s="29"/>
      <c r="F11" s="29"/>
      <c r="G11" s="29"/>
      <c r="H11" s="29"/>
      <c r="I11" s="73" t="s">
        <v>88</v>
      </c>
      <c r="J11" s="30" t="s">
        <v>89</v>
      </c>
      <c r="K11" s="9"/>
      <c r="L11" s="8" t="s">
        <v>7</v>
      </c>
      <c r="O11" s="57" t="s">
        <v>63</v>
      </c>
      <c r="P11" s="58" t="s">
        <v>9</v>
      </c>
      <c r="Q11" s="58" t="s">
        <v>64</v>
      </c>
      <c r="R11" s="58" t="s">
        <v>16</v>
      </c>
      <c r="S11" s="59" t="s">
        <v>65</v>
      </c>
      <c r="T11" s="59"/>
      <c r="U11" s="58" t="s">
        <v>16</v>
      </c>
      <c r="V11" s="59" t="s">
        <v>66</v>
      </c>
      <c r="W11" s="59"/>
      <c r="X11" s="58" t="s">
        <v>16</v>
      </c>
      <c r="Y11" s="60" t="s">
        <v>67</v>
      </c>
      <c r="Z11" s="8"/>
      <c r="AA11" s="9"/>
    </row>
    <row r="12" spans="1:27" ht="15" customHeight="1" x14ac:dyDescent="0.35">
      <c r="A12" s="15"/>
      <c r="B12" s="9"/>
      <c r="C12" s="31" t="s">
        <v>36</v>
      </c>
      <c r="D12" s="32"/>
      <c r="E12" s="32"/>
      <c r="F12" s="32"/>
      <c r="G12" s="32"/>
      <c r="H12" s="33"/>
      <c r="I12" s="34">
        <v>8000</v>
      </c>
      <c r="J12" s="23">
        <v>6400</v>
      </c>
      <c r="K12" s="9"/>
      <c r="L12" s="8" t="s">
        <v>7</v>
      </c>
      <c r="O12" s="52" t="s">
        <v>68</v>
      </c>
      <c r="P12" s="52" t="s">
        <v>9</v>
      </c>
      <c r="Q12" s="52">
        <f>J12</f>
        <v>6400</v>
      </c>
      <c r="R12" s="52" t="s">
        <v>16</v>
      </c>
      <c r="S12" s="52">
        <f>J13</f>
        <v>64100</v>
      </c>
      <c r="T12" s="52" t="s">
        <v>16</v>
      </c>
      <c r="U12" s="52">
        <f>J14</f>
        <v>2800</v>
      </c>
      <c r="V12" s="52" t="s">
        <v>16</v>
      </c>
      <c r="W12" s="52">
        <f>J15</f>
        <v>19700</v>
      </c>
      <c r="X12" s="52" t="s">
        <v>9</v>
      </c>
      <c r="Y12" s="25">
        <f>SUM(J12:J15)</f>
        <v>93000</v>
      </c>
      <c r="Z12" s="8"/>
      <c r="AA12" s="9"/>
    </row>
    <row r="13" spans="1:27" ht="15" customHeight="1" x14ac:dyDescent="0.35">
      <c r="A13" s="9"/>
      <c r="B13" s="9"/>
      <c r="C13" s="35" t="s">
        <v>37</v>
      </c>
      <c r="D13" s="29"/>
      <c r="E13" s="29"/>
      <c r="F13" s="29"/>
      <c r="G13" s="29"/>
      <c r="H13" s="36"/>
      <c r="I13" s="37">
        <v>60600</v>
      </c>
      <c r="J13" s="19">
        <v>64100</v>
      </c>
      <c r="K13" s="9"/>
      <c r="L13" s="8" t="s">
        <v>7</v>
      </c>
      <c r="O13" s="52" t="s">
        <v>69</v>
      </c>
      <c r="P13" s="52" t="s">
        <v>9</v>
      </c>
      <c r="Q13" s="52">
        <f>I12</f>
        <v>8000</v>
      </c>
      <c r="R13" s="52" t="s">
        <v>16</v>
      </c>
      <c r="S13" s="52">
        <f>I13</f>
        <v>60600</v>
      </c>
      <c r="T13" s="52" t="s">
        <v>16</v>
      </c>
      <c r="U13" s="52">
        <f>I14</f>
        <v>4000</v>
      </c>
      <c r="V13" s="52" t="s">
        <v>16</v>
      </c>
      <c r="W13" s="52">
        <f>I15</f>
        <v>17500</v>
      </c>
      <c r="X13" s="52" t="s">
        <v>9</v>
      </c>
      <c r="Y13" s="25">
        <f>SUM(I12:I15)</f>
        <v>90100</v>
      </c>
      <c r="Z13" s="8"/>
      <c r="AA13" s="9"/>
    </row>
    <row r="14" spans="1:27" ht="15" customHeight="1" x14ac:dyDescent="0.25">
      <c r="A14" s="9"/>
      <c r="B14" s="9"/>
      <c r="C14" s="35" t="s">
        <v>22</v>
      </c>
      <c r="D14" s="29"/>
      <c r="E14" s="29"/>
      <c r="F14" s="29"/>
      <c r="G14" s="29"/>
      <c r="H14" s="36"/>
      <c r="I14" s="37">
        <v>4000</v>
      </c>
      <c r="J14" s="19">
        <v>2800</v>
      </c>
      <c r="K14" s="9"/>
      <c r="L14" s="8" t="s">
        <v>7</v>
      </c>
      <c r="Y14" s="29"/>
      <c r="Z14" s="8"/>
      <c r="AA14" s="9"/>
    </row>
    <row r="15" spans="1:27" ht="15" customHeight="1" x14ac:dyDescent="0.25">
      <c r="C15" s="38" t="s">
        <v>38</v>
      </c>
      <c r="D15" s="39"/>
      <c r="E15" s="39"/>
      <c r="F15" s="39"/>
      <c r="G15" s="39"/>
      <c r="H15" s="40"/>
      <c r="I15" s="41">
        <v>17500</v>
      </c>
      <c r="J15" s="20">
        <v>19700</v>
      </c>
      <c r="K15" s="7"/>
      <c r="L15" s="8" t="s">
        <v>7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8"/>
      <c r="AA15" s="9"/>
    </row>
    <row r="16" spans="1:27" ht="15" customHeight="1" x14ac:dyDescent="0.25">
      <c r="C16" s="35" t="s">
        <v>39</v>
      </c>
      <c r="D16" s="29"/>
      <c r="E16" s="29"/>
      <c r="F16" s="29"/>
      <c r="G16" s="29"/>
      <c r="H16" s="36"/>
      <c r="I16" s="37">
        <v>800</v>
      </c>
      <c r="J16" s="19">
        <v>1000</v>
      </c>
      <c r="K16" s="7"/>
      <c r="L16" s="8" t="s">
        <v>7</v>
      </c>
      <c r="Z16" s="8"/>
      <c r="AA16" s="9"/>
    </row>
    <row r="17" spans="3:27" ht="15" customHeight="1" x14ac:dyDescent="0.25">
      <c r="C17" s="35" t="s">
        <v>40</v>
      </c>
      <c r="D17" s="29"/>
      <c r="E17" s="29"/>
      <c r="F17" s="29"/>
      <c r="G17" s="29"/>
      <c r="H17" s="36"/>
      <c r="I17" s="37">
        <v>14600</v>
      </c>
      <c r="J17" s="19">
        <v>17100</v>
      </c>
      <c r="K17" s="7"/>
      <c r="L17" s="8" t="s">
        <v>7</v>
      </c>
      <c r="M17" s="72" t="s">
        <v>18</v>
      </c>
      <c r="N17" s="62" t="s">
        <v>32</v>
      </c>
      <c r="O17" s="49" t="s">
        <v>9</v>
      </c>
      <c r="P17" s="63" t="s">
        <v>20</v>
      </c>
      <c r="Q17" s="63" t="s">
        <v>70</v>
      </c>
      <c r="R17" s="63" t="s">
        <v>10</v>
      </c>
      <c r="S17" s="63" t="s">
        <v>71</v>
      </c>
      <c r="T17" s="63" t="s">
        <v>21</v>
      </c>
      <c r="U17" s="64" t="s">
        <v>19</v>
      </c>
      <c r="V17" s="63" t="s">
        <v>72</v>
      </c>
      <c r="W17" s="65"/>
      <c r="X17" s="65"/>
      <c r="Y17" s="51"/>
      <c r="Z17" s="8"/>
      <c r="AA17" s="9"/>
    </row>
    <row r="18" spans="3:27" ht="15" customHeight="1" x14ac:dyDescent="0.25">
      <c r="C18" s="38" t="s">
        <v>41</v>
      </c>
      <c r="D18" s="39"/>
      <c r="E18" s="39"/>
      <c r="F18" s="39"/>
      <c r="G18" s="39"/>
      <c r="H18" s="40"/>
      <c r="I18" s="42" t="s">
        <v>15</v>
      </c>
      <c r="J18" s="43" t="s">
        <v>15</v>
      </c>
      <c r="K18" s="7"/>
      <c r="L18" s="8" t="s">
        <v>7</v>
      </c>
      <c r="O18" s="52" t="s">
        <v>9</v>
      </c>
      <c r="P18" s="52" t="s">
        <v>20</v>
      </c>
      <c r="Q18" s="8">
        <f>Q23</f>
        <v>8500</v>
      </c>
      <c r="R18" s="52" t="s">
        <v>10</v>
      </c>
      <c r="S18" s="8">
        <f>I33</f>
        <v>3400</v>
      </c>
      <c r="T18" s="17" t="s">
        <v>21</v>
      </c>
      <c r="U18" s="26" t="s">
        <v>19</v>
      </c>
      <c r="V18" s="8">
        <f>I21</f>
        <v>40500</v>
      </c>
      <c r="Y18" s="29"/>
      <c r="Z18" s="8"/>
      <c r="AA18" s="9"/>
    </row>
    <row r="19" spans="3:27" ht="15" customHeight="1" x14ac:dyDescent="0.25">
      <c r="C19" s="35" t="s">
        <v>42</v>
      </c>
      <c r="D19" s="29"/>
      <c r="E19" s="29"/>
      <c r="F19" s="29"/>
      <c r="G19" s="29"/>
      <c r="H19" s="36"/>
      <c r="I19" s="37">
        <v>152800</v>
      </c>
      <c r="J19" s="19">
        <v>160600</v>
      </c>
      <c r="K19" s="7"/>
      <c r="L19" s="8" t="s">
        <v>7</v>
      </c>
      <c r="N19" s="17" t="s">
        <v>32</v>
      </c>
      <c r="O19" s="52" t="s">
        <v>9</v>
      </c>
      <c r="P19" s="55">
        <f>(Q18-S18)/V18</f>
        <v>0.12592592592592591</v>
      </c>
      <c r="Q19" s="56" t="s">
        <v>91</v>
      </c>
      <c r="W19" s="21" t="str">
        <f>IF(P19&gt;=5.4%,"GOOD", "BAD")</f>
        <v>GOOD</v>
      </c>
      <c r="Y19" s="29"/>
      <c r="Z19" s="8"/>
      <c r="AA19" s="9"/>
    </row>
    <row r="20" spans="3:27" ht="15" customHeight="1" x14ac:dyDescent="0.25">
      <c r="C20" s="35" t="s">
        <v>43</v>
      </c>
      <c r="D20" s="29"/>
      <c r="E20" s="29"/>
      <c r="F20" s="29"/>
      <c r="G20" s="29"/>
      <c r="H20" s="36"/>
      <c r="I20" s="37">
        <v>60000</v>
      </c>
      <c r="J20" s="19">
        <v>53600</v>
      </c>
      <c r="K20" s="7"/>
      <c r="L20" s="8" t="s">
        <v>7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8"/>
      <c r="AA20" s="9"/>
    </row>
    <row r="21" spans="3:27" ht="15" customHeight="1" x14ac:dyDescent="0.25">
      <c r="C21" s="38" t="s">
        <v>44</v>
      </c>
      <c r="D21" s="39"/>
      <c r="E21" s="39"/>
      <c r="F21" s="39"/>
      <c r="G21" s="39"/>
      <c r="H21" s="40"/>
      <c r="I21" s="41">
        <v>40500</v>
      </c>
      <c r="J21" s="20">
        <v>44100</v>
      </c>
      <c r="K21" s="7"/>
      <c r="L21" s="8" t="s">
        <v>7</v>
      </c>
      <c r="O21" s="66" t="s">
        <v>73</v>
      </c>
      <c r="P21" s="58" t="s">
        <v>9</v>
      </c>
      <c r="Q21" s="67" t="s">
        <v>74</v>
      </c>
      <c r="R21" s="67" t="s">
        <v>10</v>
      </c>
      <c r="S21" s="67" t="s">
        <v>75</v>
      </c>
      <c r="T21" s="67" t="s">
        <v>10</v>
      </c>
      <c r="U21" s="67" t="s">
        <v>76</v>
      </c>
      <c r="V21" s="67" t="s">
        <v>10</v>
      </c>
      <c r="W21" s="67" t="s">
        <v>77</v>
      </c>
      <c r="X21" s="67" t="s">
        <v>16</v>
      </c>
      <c r="Y21" s="68" t="s">
        <v>57</v>
      </c>
      <c r="Z21" s="8"/>
      <c r="AA21" s="9"/>
    </row>
    <row r="22" spans="3:27" ht="15" customHeight="1" x14ac:dyDescent="0.25">
      <c r="C22" s="29"/>
      <c r="D22" s="29"/>
      <c r="E22" s="29"/>
      <c r="F22" s="29"/>
      <c r="G22" s="29"/>
      <c r="H22" s="29"/>
      <c r="I22" s="29"/>
      <c r="J22" s="29"/>
      <c r="K22" s="7"/>
      <c r="L22" s="8" t="s">
        <v>7</v>
      </c>
      <c r="O22" s="29"/>
      <c r="P22" s="52" t="s">
        <v>9</v>
      </c>
      <c r="Q22" s="52">
        <f>Q28</f>
        <v>67700</v>
      </c>
      <c r="R22" s="52" t="s">
        <v>10</v>
      </c>
      <c r="S22" s="52">
        <f>I27</f>
        <v>53000</v>
      </c>
      <c r="T22" s="52" t="s">
        <v>10</v>
      </c>
      <c r="U22" s="52">
        <f>I28</f>
        <v>7600</v>
      </c>
      <c r="V22" s="52" t="s">
        <v>10</v>
      </c>
      <c r="W22" s="52">
        <f>I29</f>
        <v>4400</v>
      </c>
      <c r="X22" s="52" t="s">
        <v>16</v>
      </c>
      <c r="Y22" s="52">
        <f>Q9</f>
        <v>5800</v>
      </c>
      <c r="Z22" s="8"/>
      <c r="AA22" s="9"/>
    </row>
    <row r="23" spans="3:27" ht="15" customHeight="1" x14ac:dyDescent="0.25">
      <c r="C23" s="28" t="s">
        <v>45</v>
      </c>
      <c r="D23" s="29"/>
      <c r="E23" s="29"/>
      <c r="F23" s="29"/>
      <c r="G23" s="29"/>
      <c r="H23" s="29"/>
      <c r="I23" s="29"/>
      <c r="J23" s="29"/>
      <c r="K23" s="7"/>
      <c r="L23" s="8" t="s">
        <v>7</v>
      </c>
      <c r="O23" s="52"/>
      <c r="P23" s="52" t="s">
        <v>9</v>
      </c>
      <c r="Q23" s="61">
        <f>Q22-S22-U22-W22+Y22</f>
        <v>8500</v>
      </c>
      <c r="R23" s="29"/>
      <c r="S23" s="29"/>
      <c r="T23" s="29"/>
      <c r="U23" s="29"/>
      <c r="V23" s="29"/>
      <c r="W23" s="29"/>
      <c r="X23" s="29"/>
      <c r="Y23" s="29"/>
      <c r="Z23" s="8"/>
      <c r="AA23" s="9"/>
    </row>
    <row r="24" spans="3:27" ht="15" customHeight="1" x14ac:dyDescent="0.25">
      <c r="C24" s="29"/>
      <c r="D24" s="29"/>
      <c r="E24" s="29"/>
      <c r="F24" s="29"/>
      <c r="G24" s="29"/>
      <c r="H24" s="29"/>
      <c r="I24" s="73" t="s">
        <v>88</v>
      </c>
      <c r="J24" s="30" t="s">
        <v>89</v>
      </c>
      <c r="K24" s="7"/>
      <c r="L24" s="8" t="s">
        <v>7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8"/>
      <c r="AA24" s="9"/>
    </row>
    <row r="25" spans="3:27" ht="15" customHeight="1" x14ac:dyDescent="0.25">
      <c r="C25" s="44" t="s">
        <v>46</v>
      </c>
      <c r="D25" s="32"/>
      <c r="E25" s="32"/>
      <c r="F25" s="32"/>
      <c r="G25" s="32"/>
      <c r="H25" s="33"/>
      <c r="I25" s="34">
        <v>66000</v>
      </c>
      <c r="J25" s="23">
        <v>74000</v>
      </c>
      <c r="K25" s="7"/>
      <c r="L25" s="8" t="s">
        <v>7</v>
      </c>
      <c r="O25" s="57" t="s">
        <v>74</v>
      </c>
      <c r="P25" s="58" t="s">
        <v>9</v>
      </c>
      <c r="Q25" s="58" t="s">
        <v>78</v>
      </c>
      <c r="R25" s="58" t="s">
        <v>10</v>
      </c>
      <c r="S25" s="59" t="s">
        <v>79</v>
      </c>
      <c r="T25" s="59"/>
      <c r="U25" s="59"/>
      <c r="V25" s="59"/>
      <c r="W25" s="59"/>
      <c r="X25" s="59"/>
      <c r="Y25" s="60"/>
      <c r="Z25" s="8"/>
      <c r="AA25" s="9"/>
    </row>
    <row r="26" spans="3:27" ht="15" customHeight="1" x14ac:dyDescent="0.25">
      <c r="C26" s="35" t="s">
        <v>47</v>
      </c>
      <c r="D26" s="29"/>
      <c r="E26" s="29"/>
      <c r="F26" s="29"/>
      <c r="G26" s="29"/>
      <c r="H26" s="36"/>
      <c r="I26" s="37">
        <v>1700</v>
      </c>
      <c r="J26" s="19">
        <v>1400</v>
      </c>
      <c r="K26" s="7"/>
      <c r="L26" s="8" t="s">
        <v>7</v>
      </c>
      <c r="O26" s="29"/>
      <c r="P26" s="52" t="s">
        <v>9</v>
      </c>
      <c r="Q26" s="52" t="s">
        <v>78</v>
      </c>
      <c r="R26" s="52" t="s">
        <v>10</v>
      </c>
      <c r="S26" s="52" t="s">
        <v>80</v>
      </c>
      <c r="T26" s="29" t="s">
        <v>81</v>
      </c>
      <c r="U26" s="29"/>
      <c r="V26" s="52" t="s">
        <v>10</v>
      </c>
      <c r="W26" s="52" t="s">
        <v>82</v>
      </c>
      <c r="X26" s="52" t="s">
        <v>83</v>
      </c>
      <c r="Y26" s="29"/>
      <c r="Z26" s="8"/>
      <c r="AA26" s="7"/>
    </row>
    <row r="27" spans="3:27" ht="15" customHeight="1" x14ac:dyDescent="0.25">
      <c r="C27" s="38" t="s">
        <v>48</v>
      </c>
      <c r="D27" s="39"/>
      <c r="E27" s="39"/>
      <c r="F27" s="39"/>
      <c r="G27" s="39"/>
      <c r="H27" s="40"/>
      <c r="I27" s="41">
        <v>53000</v>
      </c>
      <c r="J27" s="20">
        <v>52800</v>
      </c>
      <c r="K27" s="7"/>
      <c r="L27" s="8" t="s">
        <v>7</v>
      </c>
      <c r="O27" s="29"/>
      <c r="P27" s="52" t="s">
        <v>9</v>
      </c>
      <c r="Q27" s="52">
        <f>I25</f>
        <v>66000</v>
      </c>
      <c r="R27" s="52" t="s">
        <v>10</v>
      </c>
      <c r="S27" s="52" t="s">
        <v>80</v>
      </c>
      <c r="T27" s="52">
        <f>-I26</f>
        <v>-1700</v>
      </c>
      <c r="U27" s="52" t="s">
        <v>83</v>
      </c>
      <c r="V27" s="29"/>
      <c r="W27" s="29"/>
      <c r="X27" s="29"/>
      <c r="Y27" s="29"/>
      <c r="Z27" s="8"/>
      <c r="AA27" s="7"/>
    </row>
    <row r="28" spans="3:27" ht="15" customHeight="1" x14ac:dyDescent="0.25">
      <c r="C28" s="35" t="s">
        <v>49</v>
      </c>
      <c r="D28" s="29"/>
      <c r="E28" s="29"/>
      <c r="F28" s="29"/>
      <c r="G28" s="29"/>
      <c r="H28" s="36"/>
      <c r="I28" s="37">
        <v>7600</v>
      </c>
      <c r="J28" s="19">
        <v>7700</v>
      </c>
      <c r="K28" s="7"/>
      <c r="L28" s="8" t="s">
        <v>7</v>
      </c>
      <c r="O28" s="52"/>
      <c r="P28" s="52" t="s">
        <v>9</v>
      </c>
      <c r="Q28" s="61">
        <f>Q27-T27</f>
        <v>67700</v>
      </c>
      <c r="R28" s="29"/>
      <c r="S28" s="29"/>
      <c r="T28" s="29"/>
      <c r="U28" s="29"/>
      <c r="V28" s="29"/>
      <c r="W28" s="29"/>
      <c r="X28" s="29"/>
      <c r="Y28" s="29"/>
      <c r="Z28" s="8"/>
      <c r="AA28" s="7"/>
    </row>
    <row r="29" spans="3:27" ht="15" customHeight="1" x14ac:dyDescent="0.25">
      <c r="C29" s="38" t="s">
        <v>50</v>
      </c>
      <c r="D29" s="39"/>
      <c r="E29" s="39"/>
      <c r="F29" s="39"/>
      <c r="G29" s="39"/>
      <c r="H29" s="40"/>
      <c r="I29" s="41">
        <v>4400</v>
      </c>
      <c r="J29" s="20">
        <v>5100</v>
      </c>
      <c r="K29" s="7"/>
      <c r="L29" s="8" t="s">
        <v>7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8"/>
      <c r="AA29" s="7"/>
    </row>
    <row r="30" spans="3:27" ht="15" customHeight="1" x14ac:dyDescent="0.25">
      <c r="C30" s="35" t="s">
        <v>51</v>
      </c>
      <c r="D30" s="29"/>
      <c r="E30" s="29"/>
      <c r="F30" s="29"/>
      <c r="G30" s="29"/>
      <c r="H30" s="36"/>
      <c r="I30" s="37">
        <v>8100</v>
      </c>
      <c r="J30" s="19">
        <v>5500</v>
      </c>
      <c r="K30" s="7"/>
      <c r="L30" s="8" t="s">
        <v>7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8"/>
      <c r="AA30" s="7"/>
    </row>
    <row r="31" spans="3:27" ht="15" customHeight="1" x14ac:dyDescent="0.25">
      <c r="C31" s="35" t="s">
        <v>52</v>
      </c>
      <c r="D31" s="29"/>
      <c r="E31" s="29"/>
      <c r="F31" s="29"/>
      <c r="G31" s="29"/>
      <c r="H31" s="36"/>
      <c r="I31" s="37">
        <v>-1600</v>
      </c>
      <c r="J31" s="19">
        <v>800</v>
      </c>
      <c r="K31" s="7"/>
      <c r="L31" s="8" t="s">
        <v>7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8"/>
      <c r="AA31" s="7"/>
    </row>
    <row r="32" spans="3:27" ht="15" customHeight="1" x14ac:dyDescent="0.25">
      <c r="C32" s="38" t="s">
        <v>28</v>
      </c>
      <c r="D32" s="39"/>
      <c r="E32" s="39"/>
      <c r="F32" s="39"/>
      <c r="G32" s="39"/>
      <c r="H32" s="40"/>
      <c r="I32" s="41">
        <v>700</v>
      </c>
      <c r="J32" s="20">
        <v>600</v>
      </c>
      <c r="K32" s="7"/>
      <c r="L32" s="8" t="s">
        <v>7</v>
      </c>
      <c r="M32" s="72" t="s">
        <v>27</v>
      </c>
      <c r="N32" s="62" t="s">
        <v>33</v>
      </c>
      <c r="O32" s="49" t="s">
        <v>9</v>
      </c>
      <c r="P32" s="63" t="s">
        <v>20</v>
      </c>
      <c r="Q32" s="63" t="s">
        <v>70</v>
      </c>
      <c r="R32" s="63" t="s">
        <v>10</v>
      </c>
      <c r="S32" s="63" t="s">
        <v>71</v>
      </c>
      <c r="T32" s="63" t="s">
        <v>21</v>
      </c>
      <c r="U32" s="64" t="s">
        <v>19</v>
      </c>
      <c r="V32" s="69" t="s">
        <v>84</v>
      </c>
      <c r="W32" s="65"/>
      <c r="X32" s="65"/>
      <c r="Y32" s="51"/>
      <c r="Z32" s="8"/>
      <c r="AA32" s="7"/>
    </row>
    <row r="33" spans="1:27" ht="15" customHeight="1" x14ac:dyDescent="0.25">
      <c r="C33" s="38" t="s">
        <v>53</v>
      </c>
      <c r="D33" s="39"/>
      <c r="E33" s="39"/>
      <c r="F33" s="39"/>
      <c r="G33" s="39"/>
      <c r="H33" s="40"/>
      <c r="I33" s="41">
        <v>3400</v>
      </c>
      <c r="J33" s="20">
        <v>4400</v>
      </c>
      <c r="K33" s="7"/>
      <c r="L33" s="8" t="s">
        <v>7</v>
      </c>
      <c r="N33" s="29"/>
      <c r="O33" s="52" t="s">
        <v>9</v>
      </c>
      <c r="P33" s="52" t="s">
        <v>20</v>
      </c>
      <c r="Q33" s="8">
        <f>Q23</f>
        <v>8500</v>
      </c>
      <c r="R33" s="52" t="s">
        <v>10</v>
      </c>
      <c r="S33" s="8">
        <f>I33</f>
        <v>3400</v>
      </c>
      <c r="T33" s="17" t="s">
        <v>21</v>
      </c>
      <c r="U33" s="53" t="s">
        <v>19</v>
      </c>
      <c r="V33" s="52" t="s">
        <v>85</v>
      </c>
      <c r="W33" s="52">
        <f>I19</f>
        <v>152800</v>
      </c>
      <c r="X33" s="52" t="s">
        <v>86</v>
      </c>
      <c r="Y33" s="52">
        <f>J19</f>
        <v>160600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29"/>
      <c r="O34" s="52" t="s">
        <v>9</v>
      </c>
      <c r="P34" s="55">
        <f>(Q33-S33)/AVERAGE(W33,Y33)</f>
        <v>3.2546266751754947E-2</v>
      </c>
      <c r="Q34" s="56" t="s">
        <v>92</v>
      </c>
      <c r="R34" s="29"/>
      <c r="S34" s="29"/>
      <c r="T34" s="29"/>
      <c r="U34" s="29"/>
      <c r="V34" s="29"/>
      <c r="W34" s="21" t="str">
        <f>IF(P34&gt;=2.6%,"GOOD", "BAD")</f>
        <v>GOOD</v>
      </c>
      <c r="X34" s="29"/>
      <c r="Y34" s="29"/>
      <c r="Z34" s="8"/>
      <c r="AA34" s="7"/>
    </row>
    <row r="35" spans="1:27" ht="15" customHeight="1" x14ac:dyDescent="0.25">
      <c r="C35" s="28" t="s">
        <v>54</v>
      </c>
      <c r="F35" s="7"/>
      <c r="G35" s="7"/>
      <c r="H35" s="7"/>
      <c r="I35" s="7"/>
      <c r="J35" s="7"/>
      <c r="K35" s="7"/>
      <c r="L35" s="8" t="s">
        <v>7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8"/>
      <c r="AA36" s="7"/>
    </row>
    <row r="37" spans="1:27" ht="15" customHeight="1" x14ac:dyDescent="0.25">
      <c r="C37" s="45" t="s">
        <v>55</v>
      </c>
      <c r="D37" s="14"/>
      <c r="E37" s="14"/>
      <c r="F37" s="18"/>
      <c r="G37" s="18"/>
      <c r="H37" s="22"/>
      <c r="I37" s="46">
        <v>3</v>
      </c>
      <c r="J37" s="47" t="s">
        <v>26</v>
      </c>
      <c r="K37" s="7"/>
      <c r="L37" s="8" t="s">
        <v>7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2" t="s">
        <v>29</v>
      </c>
      <c r="N38" s="48" t="s">
        <v>34</v>
      </c>
      <c r="O38" s="70"/>
      <c r="P38" s="70"/>
      <c r="Q38" s="49" t="s">
        <v>9</v>
      </c>
      <c r="R38" s="49" t="s">
        <v>78</v>
      </c>
      <c r="S38" s="50" t="s">
        <v>19</v>
      </c>
      <c r="T38" s="49" t="s">
        <v>87</v>
      </c>
      <c r="U38" s="70"/>
      <c r="V38" s="70"/>
      <c r="W38" s="70"/>
      <c r="X38" s="70"/>
      <c r="Y38" s="51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29"/>
      <c r="O39" s="29"/>
      <c r="P39" s="29"/>
      <c r="Q39" s="52" t="s">
        <v>9</v>
      </c>
      <c r="R39" s="52">
        <f>I25</f>
        <v>66000</v>
      </c>
      <c r="S39" s="53" t="s">
        <v>19</v>
      </c>
      <c r="T39" s="52">
        <f>I21</f>
        <v>40500</v>
      </c>
      <c r="U39" s="29"/>
      <c r="V39" s="29"/>
      <c r="W39" s="29"/>
      <c r="X39" s="29"/>
      <c r="Y39" s="29"/>
      <c r="Z39" s="8"/>
      <c r="AA39" s="7"/>
    </row>
    <row r="40" spans="1:27" ht="15" customHeight="1" x14ac:dyDescent="0.25">
      <c r="L40" s="8" t="s">
        <v>7</v>
      </c>
      <c r="N40" s="29"/>
      <c r="O40" s="29"/>
      <c r="P40" s="29"/>
      <c r="Q40" s="52" t="s">
        <v>9</v>
      </c>
      <c r="R40" s="71">
        <f>R39/T39</f>
        <v>1.6296296296296295</v>
      </c>
      <c r="S40" s="56" t="s">
        <v>93</v>
      </c>
      <c r="T40" s="29"/>
      <c r="U40" s="29"/>
      <c r="V40" s="29"/>
      <c r="W40" s="29"/>
      <c r="X40" s="29"/>
      <c r="Y40" s="29"/>
      <c r="Z40" s="8"/>
      <c r="AA40" s="7"/>
    </row>
    <row r="41" spans="1:27" ht="15" customHeight="1" x14ac:dyDescent="0.25">
      <c r="L41" s="8" t="s">
        <v>7</v>
      </c>
      <c r="N41" s="29"/>
      <c r="O41" s="29"/>
      <c r="P41" s="29"/>
      <c r="Q41" s="29"/>
      <c r="R41" s="21" t="str">
        <f>IF(R40&lt;=300%,"GOOD", "BAD")</f>
        <v>GOOD</v>
      </c>
      <c r="S41" s="29"/>
      <c r="T41" s="29"/>
      <c r="U41" s="29"/>
      <c r="V41" s="29"/>
      <c r="W41" s="29"/>
      <c r="X41" s="29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7" priority="1" operator="equal">
      <formula>"is met"</formula>
    </cfRule>
    <cfRule type="cellIs" dxfId="6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94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95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96</v>
      </c>
      <c r="L3" s="17" t="s">
        <v>7</v>
      </c>
      <c r="M3" s="72" t="s">
        <v>17</v>
      </c>
      <c r="N3" s="48" t="s">
        <v>56</v>
      </c>
      <c r="O3" s="49" t="s">
        <v>9</v>
      </c>
      <c r="P3" s="49">
        <v>2</v>
      </c>
      <c r="Q3" s="49" t="s">
        <v>23</v>
      </c>
      <c r="R3" s="49" t="s">
        <v>57</v>
      </c>
      <c r="S3" s="50" t="s">
        <v>58</v>
      </c>
      <c r="T3" s="49" t="s">
        <v>59</v>
      </c>
      <c r="U3" s="49" t="s">
        <v>16</v>
      </c>
      <c r="V3" s="49" t="s">
        <v>60</v>
      </c>
      <c r="W3" s="49" t="s">
        <v>10</v>
      </c>
      <c r="X3" s="49" t="s">
        <v>57</v>
      </c>
      <c r="Y3" s="51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8"/>
      <c r="O4" s="52" t="s">
        <v>9</v>
      </c>
      <c r="P4" s="52">
        <v>2</v>
      </c>
      <c r="Q4" s="52" t="s">
        <v>23</v>
      </c>
      <c r="R4" s="52">
        <f>Q9</f>
        <v>10900</v>
      </c>
      <c r="S4" s="53" t="s">
        <v>58</v>
      </c>
      <c r="T4" s="52">
        <f>Y12</f>
        <v>116400</v>
      </c>
      <c r="U4" s="52" t="s">
        <v>16</v>
      </c>
      <c r="V4" s="52">
        <f>Y13</f>
        <v>102500</v>
      </c>
      <c r="W4" s="52" t="s">
        <v>10</v>
      </c>
      <c r="X4" s="52">
        <f>Q9</f>
        <v>10900</v>
      </c>
      <c r="Y4" s="29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31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4" t="s">
        <v>56</v>
      </c>
      <c r="O5" s="54" t="s">
        <v>9</v>
      </c>
      <c r="P5" s="55">
        <f>2*R4/(T4+V4-X4)</f>
        <v>0.10480769230769231</v>
      </c>
      <c r="Q5" s="56" t="s">
        <v>90</v>
      </c>
      <c r="R5" s="29"/>
      <c r="S5" s="29"/>
      <c r="T5" s="29"/>
      <c r="U5" s="29"/>
      <c r="V5" s="29"/>
      <c r="W5" s="29"/>
      <c r="X5" s="29"/>
      <c r="Y5" s="29"/>
      <c r="Z5" s="8"/>
      <c r="AA5" s="9"/>
    </row>
    <row r="6" spans="1:27" ht="15" customHeight="1" x14ac:dyDescent="0.25">
      <c r="B6" s="17" t="s">
        <v>18</v>
      </c>
      <c r="C6" s="7" t="s">
        <v>32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8"/>
      <c r="AA6" s="9"/>
    </row>
    <row r="7" spans="1:27" ht="15" customHeight="1" x14ac:dyDescent="0.25">
      <c r="B7" s="17" t="s">
        <v>27</v>
      </c>
      <c r="C7" s="7" t="s">
        <v>33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7" t="s">
        <v>57</v>
      </c>
      <c r="P7" s="58" t="s">
        <v>9</v>
      </c>
      <c r="Q7" s="59" t="s">
        <v>30</v>
      </c>
      <c r="R7" s="58" t="s">
        <v>16</v>
      </c>
      <c r="S7" s="59" t="s">
        <v>61</v>
      </c>
      <c r="T7" s="59"/>
      <c r="U7" s="59"/>
      <c r="V7" s="58" t="s">
        <v>10</v>
      </c>
      <c r="W7" s="58" t="s">
        <v>62</v>
      </c>
      <c r="X7" s="59"/>
      <c r="Y7" s="60"/>
      <c r="Z7" s="8"/>
      <c r="AA7" s="9"/>
    </row>
    <row r="8" spans="1:27" ht="15" customHeight="1" x14ac:dyDescent="0.25">
      <c r="A8" s="15"/>
      <c r="B8" s="27" t="s">
        <v>29</v>
      </c>
      <c r="C8" s="7" t="s">
        <v>34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2" t="s">
        <v>57</v>
      </c>
      <c r="P8" s="52" t="s">
        <v>9</v>
      </c>
      <c r="Q8" s="52">
        <f>I30</f>
        <v>10100</v>
      </c>
      <c r="R8" s="52" t="s">
        <v>16</v>
      </c>
      <c r="S8" s="52">
        <f>I31</f>
        <v>1700</v>
      </c>
      <c r="T8" s="52" t="s">
        <v>10</v>
      </c>
      <c r="U8" s="52">
        <f>I32</f>
        <v>900</v>
      </c>
      <c r="V8" s="29"/>
      <c r="W8" s="29"/>
      <c r="X8" s="29"/>
      <c r="Y8" s="29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29"/>
      <c r="P9" s="52" t="s">
        <v>9</v>
      </c>
      <c r="Q9" s="61">
        <f>Q8+S8-U8</f>
        <v>10900</v>
      </c>
      <c r="R9" s="29"/>
      <c r="S9" s="29"/>
      <c r="T9" s="29"/>
      <c r="U9" s="29"/>
      <c r="V9" s="29"/>
      <c r="W9" s="29"/>
      <c r="X9" s="29"/>
      <c r="Y9" s="29"/>
      <c r="Z9" s="8"/>
      <c r="AA9" s="9"/>
    </row>
    <row r="10" spans="1:27" ht="15" customHeight="1" x14ac:dyDescent="0.25">
      <c r="A10" s="15" t="s">
        <v>6</v>
      </c>
      <c r="B10" s="9"/>
      <c r="C10" s="28" t="s">
        <v>35</v>
      </c>
      <c r="D10" s="29"/>
      <c r="E10" s="29"/>
      <c r="F10" s="29"/>
      <c r="G10" s="29"/>
      <c r="H10" s="29"/>
      <c r="I10" s="29"/>
      <c r="J10" s="29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29"/>
      <c r="D11" s="29"/>
      <c r="E11" s="29"/>
      <c r="F11" s="29"/>
      <c r="G11" s="29"/>
      <c r="H11" s="29"/>
      <c r="I11" s="73" t="s">
        <v>88</v>
      </c>
      <c r="J11" s="30" t="s">
        <v>89</v>
      </c>
      <c r="K11" s="9"/>
      <c r="L11" s="8" t="s">
        <v>7</v>
      </c>
      <c r="O11" s="57" t="s">
        <v>63</v>
      </c>
      <c r="P11" s="58" t="s">
        <v>9</v>
      </c>
      <c r="Q11" s="58" t="s">
        <v>64</v>
      </c>
      <c r="R11" s="58" t="s">
        <v>16</v>
      </c>
      <c r="S11" s="59" t="s">
        <v>65</v>
      </c>
      <c r="T11" s="59"/>
      <c r="U11" s="58" t="s">
        <v>16</v>
      </c>
      <c r="V11" s="59" t="s">
        <v>66</v>
      </c>
      <c r="W11" s="59"/>
      <c r="X11" s="58" t="s">
        <v>16</v>
      </c>
      <c r="Y11" s="60" t="s">
        <v>67</v>
      </c>
      <c r="Z11" s="8"/>
      <c r="AA11" s="9"/>
    </row>
    <row r="12" spans="1:27" ht="15" customHeight="1" x14ac:dyDescent="0.35">
      <c r="A12" s="15"/>
      <c r="B12" s="9"/>
      <c r="C12" s="31" t="s">
        <v>36</v>
      </c>
      <c r="D12" s="32"/>
      <c r="E12" s="32"/>
      <c r="F12" s="32"/>
      <c r="G12" s="32"/>
      <c r="H12" s="33"/>
      <c r="I12" s="34">
        <v>8200</v>
      </c>
      <c r="J12" s="23">
        <v>6200</v>
      </c>
      <c r="K12" s="9"/>
      <c r="L12" s="8" t="s">
        <v>7</v>
      </c>
      <c r="O12" s="52" t="s">
        <v>68</v>
      </c>
      <c r="P12" s="52" t="s">
        <v>9</v>
      </c>
      <c r="Q12" s="52">
        <f>J12</f>
        <v>6200</v>
      </c>
      <c r="R12" s="52" t="s">
        <v>16</v>
      </c>
      <c r="S12" s="52">
        <f>J13</f>
        <v>81400</v>
      </c>
      <c r="T12" s="52" t="s">
        <v>16</v>
      </c>
      <c r="U12" s="52">
        <f>J14</f>
        <v>3500</v>
      </c>
      <c r="V12" s="52" t="s">
        <v>16</v>
      </c>
      <c r="W12" s="52">
        <f>J15</f>
        <v>25300</v>
      </c>
      <c r="X12" s="52" t="s">
        <v>9</v>
      </c>
      <c r="Y12" s="25">
        <f>SUM(J12:J15)</f>
        <v>116400</v>
      </c>
      <c r="Z12" s="8"/>
      <c r="AA12" s="9"/>
    </row>
    <row r="13" spans="1:27" ht="15" customHeight="1" x14ac:dyDescent="0.35">
      <c r="A13" s="9"/>
      <c r="B13" s="9"/>
      <c r="C13" s="35" t="s">
        <v>37</v>
      </c>
      <c r="D13" s="29"/>
      <c r="E13" s="29"/>
      <c r="F13" s="29"/>
      <c r="G13" s="29"/>
      <c r="H13" s="36"/>
      <c r="I13" s="37">
        <v>69000</v>
      </c>
      <c r="J13" s="19">
        <v>81400</v>
      </c>
      <c r="K13" s="9"/>
      <c r="L13" s="8" t="s">
        <v>7</v>
      </c>
      <c r="O13" s="52" t="s">
        <v>69</v>
      </c>
      <c r="P13" s="52" t="s">
        <v>9</v>
      </c>
      <c r="Q13" s="52">
        <f>I12</f>
        <v>8200</v>
      </c>
      <c r="R13" s="52" t="s">
        <v>16</v>
      </c>
      <c r="S13" s="52">
        <f>I13</f>
        <v>69000</v>
      </c>
      <c r="T13" s="52" t="s">
        <v>16</v>
      </c>
      <c r="U13" s="52">
        <f>I14</f>
        <v>4000</v>
      </c>
      <c r="V13" s="52" t="s">
        <v>16</v>
      </c>
      <c r="W13" s="52">
        <f>I15</f>
        <v>21300</v>
      </c>
      <c r="X13" s="52" t="s">
        <v>9</v>
      </c>
      <c r="Y13" s="25">
        <f>SUM(I12:I15)</f>
        <v>102500</v>
      </c>
      <c r="Z13" s="8"/>
      <c r="AA13" s="9"/>
    </row>
    <row r="14" spans="1:27" ht="15" customHeight="1" x14ac:dyDescent="0.25">
      <c r="A14" s="9"/>
      <c r="B14" s="9"/>
      <c r="C14" s="35" t="s">
        <v>22</v>
      </c>
      <c r="D14" s="29"/>
      <c r="E14" s="29"/>
      <c r="F14" s="29"/>
      <c r="G14" s="29"/>
      <c r="H14" s="36"/>
      <c r="I14" s="37">
        <v>4000</v>
      </c>
      <c r="J14" s="19">
        <v>3500</v>
      </c>
      <c r="K14" s="9"/>
      <c r="L14" s="8" t="s">
        <v>7</v>
      </c>
      <c r="Y14" s="29"/>
      <c r="Z14" s="8"/>
      <c r="AA14" s="9"/>
    </row>
    <row r="15" spans="1:27" ht="15" customHeight="1" x14ac:dyDescent="0.25">
      <c r="C15" s="38" t="s">
        <v>38</v>
      </c>
      <c r="D15" s="39"/>
      <c r="E15" s="39"/>
      <c r="F15" s="39"/>
      <c r="G15" s="39"/>
      <c r="H15" s="40"/>
      <c r="I15" s="41">
        <v>21300</v>
      </c>
      <c r="J15" s="20">
        <v>25300</v>
      </c>
      <c r="K15" s="7"/>
      <c r="L15" s="8" t="s">
        <v>7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8"/>
      <c r="AA15" s="9"/>
    </row>
    <row r="16" spans="1:27" ht="15" customHeight="1" x14ac:dyDescent="0.25">
      <c r="C16" s="35" t="s">
        <v>39</v>
      </c>
      <c r="D16" s="29"/>
      <c r="E16" s="29"/>
      <c r="F16" s="29"/>
      <c r="G16" s="29"/>
      <c r="H16" s="36"/>
      <c r="I16" s="37">
        <v>800</v>
      </c>
      <c r="J16" s="19">
        <v>1300</v>
      </c>
      <c r="K16" s="7"/>
      <c r="L16" s="8" t="s">
        <v>7</v>
      </c>
      <c r="Z16" s="8"/>
      <c r="AA16" s="9"/>
    </row>
    <row r="17" spans="3:27" ht="15" customHeight="1" x14ac:dyDescent="0.25">
      <c r="C17" s="35" t="s">
        <v>40</v>
      </c>
      <c r="D17" s="29"/>
      <c r="E17" s="29"/>
      <c r="F17" s="29"/>
      <c r="G17" s="29"/>
      <c r="H17" s="36"/>
      <c r="I17" s="37">
        <v>18100</v>
      </c>
      <c r="J17" s="19">
        <v>18700</v>
      </c>
      <c r="K17" s="7"/>
      <c r="L17" s="8" t="s">
        <v>7</v>
      </c>
      <c r="M17" s="72" t="s">
        <v>18</v>
      </c>
      <c r="N17" s="62" t="s">
        <v>32</v>
      </c>
      <c r="O17" s="49" t="s">
        <v>9</v>
      </c>
      <c r="P17" s="63" t="s">
        <v>20</v>
      </c>
      <c r="Q17" s="63" t="s">
        <v>70</v>
      </c>
      <c r="R17" s="63" t="s">
        <v>10</v>
      </c>
      <c r="S17" s="63" t="s">
        <v>71</v>
      </c>
      <c r="T17" s="63" t="s">
        <v>21</v>
      </c>
      <c r="U17" s="64" t="s">
        <v>19</v>
      </c>
      <c r="V17" s="63" t="s">
        <v>72</v>
      </c>
      <c r="W17" s="65"/>
      <c r="X17" s="65"/>
      <c r="Y17" s="51"/>
      <c r="Z17" s="8"/>
      <c r="AA17" s="9"/>
    </row>
    <row r="18" spans="3:27" ht="15" customHeight="1" x14ac:dyDescent="0.25">
      <c r="C18" s="38" t="s">
        <v>41</v>
      </c>
      <c r="D18" s="39"/>
      <c r="E18" s="39"/>
      <c r="F18" s="39"/>
      <c r="G18" s="39"/>
      <c r="H18" s="40"/>
      <c r="I18" s="42" t="s">
        <v>15</v>
      </c>
      <c r="J18" s="43" t="s">
        <v>15</v>
      </c>
      <c r="K18" s="7"/>
      <c r="L18" s="8" t="s">
        <v>7</v>
      </c>
      <c r="O18" s="52" t="s">
        <v>9</v>
      </c>
      <c r="P18" s="52" t="s">
        <v>20</v>
      </c>
      <c r="Q18" s="8">
        <f>Q23</f>
        <v>11400</v>
      </c>
      <c r="R18" s="52" t="s">
        <v>10</v>
      </c>
      <c r="S18" s="8">
        <f>I33</f>
        <v>4100</v>
      </c>
      <c r="T18" s="17" t="s">
        <v>21</v>
      </c>
      <c r="U18" s="26" t="s">
        <v>19</v>
      </c>
      <c r="V18" s="8">
        <f>I21</f>
        <v>46800</v>
      </c>
      <c r="Y18" s="29"/>
      <c r="Z18" s="8"/>
      <c r="AA18" s="9"/>
    </row>
    <row r="19" spans="3:27" ht="15" customHeight="1" x14ac:dyDescent="0.25">
      <c r="C19" s="35" t="s">
        <v>42</v>
      </c>
      <c r="D19" s="29"/>
      <c r="E19" s="29"/>
      <c r="F19" s="29"/>
      <c r="G19" s="29"/>
      <c r="H19" s="36"/>
      <c r="I19" s="37">
        <v>172500</v>
      </c>
      <c r="J19" s="19">
        <v>164200</v>
      </c>
      <c r="K19" s="7"/>
      <c r="L19" s="8" t="s">
        <v>7</v>
      </c>
      <c r="N19" s="17" t="s">
        <v>32</v>
      </c>
      <c r="O19" s="52" t="s">
        <v>9</v>
      </c>
      <c r="P19" s="55">
        <f>(Q18-S18)/V18</f>
        <v>0.15598290598290598</v>
      </c>
      <c r="Q19" s="56" t="s">
        <v>91</v>
      </c>
      <c r="W19" s="21" t="str">
        <f>IF(P19&gt;=5.4%,"GOOD", "BAD")</f>
        <v>GOOD</v>
      </c>
      <c r="Y19" s="29"/>
      <c r="Z19" s="8"/>
      <c r="AA19" s="9"/>
    </row>
    <row r="20" spans="3:27" ht="15" customHeight="1" x14ac:dyDescent="0.25">
      <c r="C20" s="35" t="s">
        <v>43</v>
      </c>
      <c r="D20" s="29"/>
      <c r="E20" s="29"/>
      <c r="F20" s="29"/>
      <c r="G20" s="29"/>
      <c r="H20" s="36"/>
      <c r="I20" s="37">
        <v>72300</v>
      </c>
      <c r="J20" s="19">
        <v>60500</v>
      </c>
      <c r="K20" s="7"/>
      <c r="L20" s="8" t="s">
        <v>7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8"/>
      <c r="AA20" s="9"/>
    </row>
    <row r="21" spans="3:27" ht="15" customHeight="1" x14ac:dyDescent="0.25">
      <c r="C21" s="38" t="s">
        <v>44</v>
      </c>
      <c r="D21" s="39"/>
      <c r="E21" s="39"/>
      <c r="F21" s="39"/>
      <c r="G21" s="39"/>
      <c r="H21" s="40"/>
      <c r="I21" s="41">
        <v>46800</v>
      </c>
      <c r="J21" s="20">
        <v>45500</v>
      </c>
      <c r="K21" s="7"/>
      <c r="L21" s="8" t="s">
        <v>7</v>
      </c>
      <c r="O21" s="66" t="s">
        <v>73</v>
      </c>
      <c r="P21" s="58" t="s">
        <v>9</v>
      </c>
      <c r="Q21" s="67" t="s">
        <v>74</v>
      </c>
      <c r="R21" s="67" t="s">
        <v>10</v>
      </c>
      <c r="S21" s="67" t="s">
        <v>75</v>
      </c>
      <c r="T21" s="67" t="s">
        <v>10</v>
      </c>
      <c r="U21" s="67" t="s">
        <v>76</v>
      </c>
      <c r="V21" s="67" t="s">
        <v>10</v>
      </c>
      <c r="W21" s="67" t="s">
        <v>77</v>
      </c>
      <c r="X21" s="67" t="s">
        <v>16</v>
      </c>
      <c r="Y21" s="68" t="s">
        <v>57</v>
      </c>
      <c r="Z21" s="8"/>
      <c r="AA21" s="9"/>
    </row>
    <row r="22" spans="3:27" ht="15" customHeight="1" x14ac:dyDescent="0.25">
      <c r="C22" s="29"/>
      <c r="D22" s="29"/>
      <c r="E22" s="29"/>
      <c r="F22" s="29"/>
      <c r="G22" s="29"/>
      <c r="H22" s="29"/>
      <c r="I22" s="29"/>
      <c r="J22" s="29"/>
      <c r="K22" s="7"/>
      <c r="L22" s="8" t="s">
        <v>7</v>
      </c>
      <c r="O22" s="29"/>
      <c r="P22" s="52" t="s">
        <v>9</v>
      </c>
      <c r="Q22" s="52">
        <f>Q28</f>
        <v>71100</v>
      </c>
      <c r="R22" s="52" t="s">
        <v>10</v>
      </c>
      <c r="S22" s="52">
        <f>I27</f>
        <v>56900</v>
      </c>
      <c r="T22" s="52" t="s">
        <v>10</v>
      </c>
      <c r="U22" s="52">
        <f>I28</f>
        <v>9000</v>
      </c>
      <c r="V22" s="52" t="s">
        <v>10</v>
      </c>
      <c r="W22" s="52">
        <f>I29</f>
        <v>4700</v>
      </c>
      <c r="X22" s="52" t="s">
        <v>16</v>
      </c>
      <c r="Y22" s="52">
        <f>Q9</f>
        <v>10900</v>
      </c>
      <c r="Z22" s="8"/>
      <c r="AA22" s="9"/>
    </row>
    <row r="23" spans="3:27" ht="15" customHeight="1" x14ac:dyDescent="0.25">
      <c r="C23" s="28" t="s">
        <v>45</v>
      </c>
      <c r="D23" s="29"/>
      <c r="E23" s="29"/>
      <c r="F23" s="29"/>
      <c r="G23" s="29"/>
      <c r="H23" s="29"/>
      <c r="I23" s="29"/>
      <c r="J23" s="29"/>
      <c r="K23" s="7"/>
      <c r="L23" s="8" t="s">
        <v>7</v>
      </c>
      <c r="O23" s="52"/>
      <c r="P23" s="52" t="s">
        <v>9</v>
      </c>
      <c r="Q23" s="61">
        <f>Q22-S22-U22-W22+Y22</f>
        <v>11400</v>
      </c>
      <c r="R23" s="29"/>
      <c r="S23" s="29"/>
      <c r="T23" s="29"/>
      <c r="U23" s="29"/>
      <c r="V23" s="29"/>
      <c r="W23" s="29"/>
      <c r="X23" s="29"/>
      <c r="Y23" s="29"/>
      <c r="Z23" s="8"/>
      <c r="AA23" s="9"/>
    </row>
    <row r="24" spans="3:27" ht="15" customHeight="1" x14ac:dyDescent="0.25">
      <c r="C24" s="29"/>
      <c r="D24" s="29"/>
      <c r="E24" s="29"/>
      <c r="F24" s="29"/>
      <c r="G24" s="29"/>
      <c r="H24" s="29"/>
      <c r="I24" s="73" t="s">
        <v>88</v>
      </c>
      <c r="J24" s="30" t="s">
        <v>89</v>
      </c>
      <c r="K24" s="7"/>
      <c r="L24" s="8" t="s">
        <v>7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8"/>
      <c r="AA24" s="9"/>
    </row>
    <row r="25" spans="3:27" ht="15" customHeight="1" x14ac:dyDescent="0.25">
      <c r="C25" s="44" t="s">
        <v>46</v>
      </c>
      <c r="D25" s="32"/>
      <c r="E25" s="32"/>
      <c r="F25" s="32"/>
      <c r="G25" s="32"/>
      <c r="H25" s="33"/>
      <c r="I25" s="34">
        <v>73000</v>
      </c>
      <c r="J25" s="23">
        <v>75600</v>
      </c>
      <c r="K25" s="7"/>
      <c r="L25" s="8" t="s">
        <v>7</v>
      </c>
      <c r="O25" s="57" t="s">
        <v>74</v>
      </c>
      <c r="P25" s="58" t="s">
        <v>9</v>
      </c>
      <c r="Q25" s="58" t="s">
        <v>78</v>
      </c>
      <c r="R25" s="58" t="s">
        <v>10</v>
      </c>
      <c r="S25" s="59" t="s">
        <v>79</v>
      </c>
      <c r="T25" s="59"/>
      <c r="U25" s="59"/>
      <c r="V25" s="59"/>
      <c r="W25" s="59"/>
      <c r="X25" s="59"/>
      <c r="Y25" s="60"/>
      <c r="Z25" s="8"/>
      <c r="AA25" s="9"/>
    </row>
    <row r="26" spans="3:27" ht="15" customHeight="1" x14ac:dyDescent="0.25">
      <c r="C26" s="35" t="s">
        <v>47</v>
      </c>
      <c r="D26" s="29"/>
      <c r="E26" s="29"/>
      <c r="F26" s="29"/>
      <c r="G26" s="29"/>
      <c r="H26" s="36"/>
      <c r="I26" s="37">
        <v>-1900</v>
      </c>
      <c r="J26" s="19">
        <v>1700</v>
      </c>
      <c r="K26" s="7"/>
      <c r="L26" s="8" t="s">
        <v>7</v>
      </c>
      <c r="O26" s="29"/>
      <c r="P26" s="52" t="s">
        <v>9</v>
      </c>
      <c r="Q26" s="52" t="s">
        <v>78</v>
      </c>
      <c r="R26" s="52" t="s">
        <v>10</v>
      </c>
      <c r="S26" s="52" t="s">
        <v>80</v>
      </c>
      <c r="T26" s="29" t="s">
        <v>81</v>
      </c>
      <c r="U26" s="29"/>
      <c r="V26" s="52" t="s">
        <v>10</v>
      </c>
      <c r="W26" s="52" t="s">
        <v>82</v>
      </c>
      <c r="X26" s="52" t="s">
        <v>83</v>
      </c>
      <c r="Y26" s="29"/>
      <c r="Z26" s="8"/>
      <c r="AA26" s="7"/>
    </row>
    <row r="27" spans="3:27" ht="15" customHeight="1" x14ac:dyDescent="0.25">
      <c r="C27" s="38" t="s">
        <v>48</v>
      </c>
      <c r="D27" s="39"/>
      <c r="E27" s="39"/>
      <c r="F27" s="39"/>
      <c r="G27" s="39"/>
      <c r="H27" s="40"/>
      <c r="I27" s="41">
        <v>56900</v>
      </c>
      <c r="J27" s="20">
        <v>52600</v>
      </c>
      <c r="K27" s="7"/>
      <c r="L27" s="8" t="s">
        <v>7</v>
      </c>
      <c r="O27" s="29"/>
      <c r="P27" s="52" t="s">
        <v>9</v>
      </c>
      <c r="Q27" s="52">
        <f>I25</f>
        <v>73000</v>
      </c>
      <c r="R27" s="52" t="s">
        <v>10</v>
      </c>
      <c r="S27" s="52" t="s">
        <v>80</v>
      </c>
      <c r="T27" s="52">
        <f>-I26</f>
        <v>1900</v>
      </c>
      <c r="U27" s="52" t="s">
        <v>83</v>
      </c>
      <c r="V27" s="29"/>
      <c r="W27" s="29"/>
      <c r="X27" s="29"/>
      <c r="Y27" s="29"/>
      <c r="Z27" s="8"/>
      <c r="AA27" s="7"/>
    </row>
    <row r="28" spans="3:27" ht="15" customHeight="1" x14ac:dyDescent="0.25">
      <c r="C28" s="35" t="s">
        <v>49</v>
      </c>
      <c r="D28" s="29"/>
      <c r="E28" s="29"/>
      <c r="F28" s="29"/>
      <c r="G28" s="29"/>
      <c r="H28" s="36"/>
      <c r="I28" s="37">
        <v>9000</v>
      </c>
      <c r="J28" s="19">
        <v>8900</v>
      </c>
      <c r="K28" s="7"/>
      <c r="L28" s="8" t="s">
        <v>7</v>
      </c>
      <c r="O28" s="52"/>
      <c r="P28" s="52" t="s">
        <v>9</v>
      </c>
      <c r="Q28" s="61">
        <f>Q27-T27</f>
        <v>71100</v>
      </c>
      <c r="R28" s="29"/>
      <c r="S28" s="29"/>
      <c r="T28" s="29"/>
      <c r="U28" s="29"/>
      <c r="V28" s="29"/>
      <c r="W28" s="29"/>
      <c r="X28" s="29"/>
      <c r="Y28" s="29"/>
      <c r="Z28" s="8"/>
      <c r="AA28" s="7"/>
    </row>
    <row r="29" spans="3:27" ht="15" customHeight="1" x14ac:dyDescent="0.25">
      <c r="C29" s="38" t="s">
        <v>50</v>
      </c>
      <c r="D29" s="39"/>
      <c r="E29" s="39"/>
      <c r="F29" s="39"/>
      <c r="G29" s="39"/>
      <c r="H29" s="40"/>
      <c r="I29" s="41">
        <v>4700</v>
      </c>
      <c r="J29" s="20">
        <v>4900</v>
      </c>
      <c r="K29" s="7"/>
      <c r="L29" s="8" t="s">
        <v>7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8"/>
      <c r="AA29" s="7"/>
    </row>
    <row r="30" spans="3:27" ht="15" customHeight="1" x14ac:dyDescent="0.25">
      <c r="C30" s="35" t="s">
        <v>51</v>
      </c>
      <c r="D30" s="29"/>
      <c r="E30" s="29"/>
      <c r="F30" s="29"/>
      <c r="G30" s="29"/>
      <c r="H30" s="36"/>
      <c r="I30" s="37">
        <v>10100</v>
      </c>
      <c r="J30" s="19">
        <v>7300</v>
      </c>
      <c r="K30" s="7"/>
      <c r="L30" s="8" t="s">
        <v>7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8"/>
      <c r="AA30" s="7"/>
    </row>
    <row r="31" spans="3:27" ht="15" customHeight="1" x14ac:dyDescent="0.25">
      <c r="C31" s="35" t="s">
        <v>52</v>
      </c>
      <c r="D31" s="29"/>
      <c r="E31" s="29"/>
      <c r="F31" s="29"/>
      <c r="G31" s="29"/>
      <c r="H31" s="36"/>
      <c r="I31" s="37">
        <v>1700</v>
      </c>
      <c r="J31" s="19">
        <v>800</v>
      </c>
      <c r="K31" s="7"/>
      <c r="L31" s="8" t="s">
        <v>7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8"/>
      <c r="AA31" s="7"/>
    </row>
    <row r="32" spans="3:27" ht="15" customHeight="1" x14ac:dyDescent="0.25">
      <c r="C32" s="38" t="s">
        <v>28</v>
      </c>
      <c r="D32" s="39"/>
      <c r="E32" s="39"/>
      <c r="F32" s="39"/>
      <c r="G32" s="39"/>
      <c r="H32" s="40"/>
      <c r="I32" s="41">
        <v>900</v>
      </c>
      <c r="J32" s="20">
        <v>700</v>
      </c>
      <c r="K32" s="7"/>
      <c r="L32" s="8" t="s">
        <v>7</v>
      </c>
      <c r="M32" s="72" t="s">
        <v>27</v>
      </c>
      <c r="N32" s="62" t="s">
        <v>33</v>
      </c>
      <c r="O32" s="49" t="s">
        <v>9</v>
      </c>
      <c r="P32" s="63" t="s">
        <v>20</v>
      </c>
      <c r="Q32" s="63" t="s">
        <v>70</v>
      </c>
      <c r="R32" s="63" t="s">
        <v>10</v>
      </c>
      <c r="S32" s="63" t="s">
        <v>71</v>
      </c>
      <c r="T32" s="63" t="s">
        <v>21</v>
      </c>
      <c r="U32" s="64" t="s">
        <v>19</v>
      </c>
      <c r="V32" s="69" t="s">
        <v>84</v>
      </c>
      <c r="W32" s="65"/>
      <c r="X32" s="65"/>
      <c r="Y32" s="51"/>
      <c r="Z32" s="8"/>
      <c r="AA32" s="7"/>
    </row>
    <row r="33" spans="1:27" ht="15" customHeight="1" x14ac:dyDescent="0.25">
      <c r="C33" s="38" t="s">
        <v>53</v>
      </c>
      <c r="D33" s="39"/>
      <c r="E33" s="39"/>
      <c r="F33" s="39"/>
      <c r="G33" s="39"/>
      <c r="H33" s="40"/>
      <c r="I33" s="41">
        <v>4100</v>
      </c>
      <c r="J33" s="20">
        <v>4200</v>
      </c>
      <c r="K33" s="7"/>
      <c r="L33" s="8" t="s">
        <v>7</v>
      </c>
      <c r="N33" s="29"/>
      <c r="O33" s="52" t="s">
        <v>9</v>
      </c>
      <c r="P33" s="52" t="s">
        <v>20</v>
      </c>
      <c r="Q33" s="8">
        <f>Q23</f>
        <v>11400</v>
      </c>
      <c r="R33" s="52" t="s">
        <v>10</v>
      </c>
      <c r="S33" s="8">
        <f>I33</f>
        <v>4100</v>
      </c>
      <c r="T33" s="17" t="s">
        <v>21</v>
      </c>
      <c r="U33" s="53" t="s">
        <v>19</v>
      </c>
      <c r="V33" s="52" t="s">
        <v>85</v>
      </c>
      <c r="W33" s="52">
        <f>I19</f>
        <v>172500</v>
      </c>
      <c r="X33" s="52" t="s">
        <v>86</v>
      </c>
      <c r="Y33" s="52">
        <f>J19</f>
        <v>164200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29"/>
      <c r="O34" s="52" t="s">
        <v>9</v>
      </c>
      <c r="P34" s="55">
        <f>(Q33-S33)/AVERAGE(W33,Y33)</f>
        <v>4.3362043362043363E-2</v>
      </c>
      <c r="Q34" s="56" t="s">
        <v>92</v>
      </c>
      <c r="R34" s="29"/>
      <c r="S34" s="29"/>
      <c r="T34" s="29"/>
      <c r="U34" s="29"/>
      <c r="V34" s="29"/>
      <c r="W34" s="21" t="str">
        <f>IF(P34&gt;=2.6%,"GOOD", "BAD")</f>
        <v>GOOD</v>
      </c>
      <c r="X34" s="29"/>
      <c r="Y34" s="29"/>
      <c r="Z34" s="8"/>
      <c r="AA34" s="7"/>
    </row>
    <row r="35" spans="1:27" ht="15" customHeight="1" x14ac:dyDescent="0.25">
      <c r="C35" s="28" t="s">
        <v>54</v>
      </c>
      <c r="F35" s="7"/>
      <c r="G35" s="7"/>
      <c r="H35" s="7"/>
      <c r="I35" s="7"/>
      <c r="J35" s="7"/>
      <c r="K35" s="7"/>
      <c r="L35" s="8" t="s">
        <v>7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8"/>
      <c r="AA36" s="7"/>
    </row>
    <row r="37" spans="1:27" ht="15" customHeight="1" x14ac:dyDescent="0.25">
      <c r="C37" s="45" t="s">
        <v>55</v>
      </c>
      <c r="D37" s="14"/>
      <c r="E37" s="14"/>
      <c r="F37" s="18"/>
      <c r="G37" s="18"/>
      <c r="H37" s="22"/>
      <c r="I37" s="46">
        <v>1.8</v>
      </c>
      <c r="J37" s="47" t="s">
        <v>26</v>
      </c>
      <c r="K37" s="7"/>
      <c r="L37" s="8" t="s">
        <v>7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2" t="s">
        <v>29</v>
      </c>
      <c r="N38" s="48" t="s">
        <v>34</v>
      </c>
      <c r="O38" s="70"/>
      <c r="P38" s="70"/>
      <c r="Q38" s="49" t="s">
        <v>9</v>
      </c>
      <c r="R38" s="49" t="s">
        <v>78</v>
      </c>
      <c r="S38" s="50" t="s">
        <v>19</v>
      </c>
      <c r="T38" s="49" t="s">
        <v>87</v>
      </c>
      <c r="U38" s="70"/>
      <c r="V38" s="70"/>
      <c r="W38" s="70"/>
      <c r="X38" s="70"/>
      <c r="Y38" s="51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29"/>
      <c r="O39" s="29"/>
      <c r="P39" s="29"/>
      <c r="Q39" s="52" t="s">
        <v>9</v>
      </c>
      <c r="R39" s="52">
        <f>I25</f>
        <v>73000</v>
      </c>
      <c r="S39" s="53" t="s">
        <v>19</v>
      </c>
      <c r="T39" s="52">
        <f>I21</f>
        <v>46800</v>
      </c>
      <c r="U39" s="29"/>
      <c r="V39" s="29"/>
      <c r="W39" s="29"/>
      <c r="X39" s="29"/>
      <c r="Y39" s="29"/>
      <c r="Z39" s="8"/>
      <c r="AA39" s="7"/>
    </row>
    <row r="40" spans="1:27" ht="15" customHeight="1" x14ac:dyDescent="0.25">
      <c r="L40" s="8" t="s">
        <v>7</v>
      </c>
      <c r="N40" s="29"/>
      <c r="O40" s="29"/>
      <c r="P40" s="29"/>
      <c r="Q40" s="52" t="s">
        <v>9</v>
      </c>
      <c r="R40" s="71">
        <f>R39/T39</f>
        <v>1.5598290598290598</v>
      </c>
      <c r="S40" s="56" t="s">
        <v>93</v>
      </c>
      <c r="T40" s="29"/>
      <c r="U40" s="29"/>
      <c r="V40" s="29"/>
      <c r="W40" s="29"/>
      <c r="X40" s="29"/>
      <c r="Y40" s="29"/>
      <c r="Z40" s="8"/>
      <c r="AA40" s="7"/>
    </row>
    <row r="41" spans="1:27" ht="15" customHeight="1" x14ac:dyDescent="0.25">
      <c r="L41" s="8" t="s">
        <v>7</v>
      </c>
      <c r="N41" s="29"/>
      <c r="O41" s="29"/>
      <c r="P41" s="29"/>
      <c r="Q41" s="29"/>
      <c r="R41" s="21" t="str">
        <f>IF(R40&lt;=300%,"GOOD", "BAD")</f>
        <v>GOOD</v>
      </c>
      <c r="S41" s="29"/>
      <c r="T41" s="29"/>
      <c r="U41" s="29"/>
      <c r="V41" s="29"/>
      <c r="W41" s="29"/>
      <c r="X41" s="29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94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95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96</v>
      </c>
      <c r="L3" s="17" t="s">
        <v>7</v>
      </c>
      <c r="M3" s="72" t="s">
        <v>17</v>
      </c>
      <c r="N3" s="48" t="s">
        <v>56</v>
      </c>
      <c r="O3" s="49" t="s">
        <v>9</v>
      </c>
      <c r="P3" s="49">
        <v>2</v>
      </c>
      <c r="Q3" s="49" t="s">
        <v>23</v>
      </c>
      <c r="R3" s="49" t="s">
        <v>57</v>
      </c>
      <c r="S3" s="50" t="s">
        <v>58</v>
      </c>
      <c r="T3" s="49" t="s">
        <v>59</v>
      </c>
      <c r="U3" s="49" t="s">
        <v>16</v>
      </c>
      <c r="V3" s="49" t="s">
        <v>60</v>
      </c>
      <c r="W3" s="49" t="s">
        <v>10</v>
      </c>
      <c r="X3" s="49" t="s">
        <v>57</v>
      </c>
      <c r="Y3" s="51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8"/>
      <c r="O4" s="52" t="s">
        <v>9</v>
      </c>
      <c r="P4" s="52">
        <v>2</v>
      </c>
      <c r="Q4" s="52" t="s">
        <v>23</v>
      </c>
      <c r="R4" s="52">
        <f>Q9</f>
        <v>10500</v>
      </c>
      <c r="S4" s="53" t="s">
        <v>58</v>
      </c>
      <c r="T4" s="52">
        <f>Y12</f>
        <v>104100</v>
      </c>
      <c r="U4" s="52" t="s">
        <v>16</v>
      </c>
      <c r="V4" s="52">
        <f>Y13</f>
        <v>99800</v>
      </c>
      <c r="W4" s="52" t="s">
        <v>10</v>
      </c>
      <c r="X4" s="52">
        <f>Q9</f>
        <v>10500</v>
      </c>
      <c r="Y4" s="29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31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4" t="s">
        <v>56</v>
      </c>
      <c r="O5" s="54" t="s">
        <v>9</v>
      </c>
      <c r="P5" s="55">
        <f>2*R4/(T4+V4-X4)</f>
        <v>0.10858324715615306</v>
      </c>
      <c r="Q5" s="56" t="s">
        <v>90</v>
      </c>
      <c r="R5" s="29"/>
      <c r="S5" s="29"/>
      <c r="T5" s="29"/>
      <c r="U5" s="29"/>
      <c r="V5" s="29"/>
      <c r="W5" s="29"/>
      <c r="X5" s="29"/>
      <c r="Y5" s="29"/>
      <c r="Z5" s="8"/>
      <c r="AA5" s="9"/>
    </row>
    <row r="6" spans="1:27" ht="15" customHeight="1" x14ac:dyDescent="0.25">
      <c r="B6" s="17" t="s">
        <v>18</v>
      </c>
      <c r="C6" s="7" t="s">
        <v>32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8"/>
      <c r="AA6" s="9"/>
    </row>
    <row r="7" spans="1:27" ht="15" customHeight="1" x14ac:dyDescent="0.25">
      <c r="B7" s="17" t="s">
        <v>27</v>
      </c>
      <c r="C7" s="7" t="s">
        <v>33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7" t="s">
        <v>57</v>
      </c>
      <c r="P7" s="58" t="s">
        <v>9</v>
      </c>
      <c r="Q7" s="59" t="s">
        <v>30</v>
      </c>
      <c r="R7" s="58" t="s">
        <v>16</v>
      </c>
      <c r="S7" s="59" t="s">
        <v>61</v>
      </c>
      <c r="T7" s="59"/>
      <c r="U7" s="59"/>
      <c r="V7" s="58" t="s">
        <v>10</v>
      </c>
      <c r="W7" s="58" t="s">
        <v>62</v>
      </c>
      <c r="X7" s="59"/>
      <c r="Y7" s="60"/>
      <c r="Z7" s="8"/>
      <c r="AA7" s="9"/>
    </row>
    <row r="8" spans="1:27" ht="15" customHeight="1" x14ac:dyDescent="0.25">
      <c r="A8" s="15"/>
      <c r="B8" s="27" t="s">
        <v>29</v>
      </c>
      <c r="C8" s="7" t="s">
        <v>34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2" t="s">
        <v>57</v>
      </c>
      <c r="P8" s="52" t="s">
        <v>9</v>
      </c>
      <c r="Q8" s="52">
        <f>I30</f>
        <v>9800</v>
      </c>
      <c r="R8" s="52" t="s">
        <v>16</v>
      </c>
      <c r="S8" s="52">
        <f>I31</f>
        <v>1600</v>
      </c>
      <c r="T8" s="52" t="s">
        <v>10</v>
      </c>
      <c r="U8" s="52">
        <f>I32</f>
        <v>900</v>
      </c>
      <c r="V8" s="29"/>
      <c r="W8" s="29"/>
      <c r="X8" s="29"/>
      <c r="Y8" s="29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29"/>
      <c r="P9" s="52" t="s">
        <v>9</v>
      </c>
      <c r="Q9" s="61">
        <f>Q8+S8-U8</f>
        <v>10500</v>
      </c>
      <c r="R9" s="29"/>
      <c r="S9" s="29"/>
      <c r="T9" s="29"/>
      <c r="U9" s="29"/>
      <c r="V9" s="29"/>
      <c r="W9" s="29"/>
      <c r="X9" s="29"/>
      <c r="Y9" s="29"/>
      <c r="Z9" s="8"/>
      <c r="AA9" s="9"/>
    </row>
    <row r="10" spans="1:27" ht="15" customHeight="1" x14ac:dyDescent="0.25">
      <c r="A10" s="15" t="s">
        <v>6</v>
      </c>
      <c r="B10" s="9"/>
      <c r="C10" s="28" t="s">
        <v>35</v>
      </c>
      <c r="D10" s="29"/>
      <c r="E10" s="29"/>
      <c r="F10" s="29"/>
      <c r="G10" s="29"/>
      <c r="H10" s="29"/>
      <c r="I10" s="29"/>
      <c r="J10" s="29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29"/>
      <c r="D11" s="29"/>
      <c r="E11" s="29"/>
      <c r="F11" s="29"/>
      <c r="G11" s="29"/>
      <c r="H11" s="29"/>
      <c r="I11" s="73" t="s">
        <v>88</v>
      </c>
      <c r="J11" s="30" t="s">
        <v>89</v>
      </c>
      <c r="K11" s="9"/>
      <c r="L11" s="8" t="s">
        <v>7</v>
      </c>
      <c r="O11" s="57" t="s">
        <v>63</v>
      </c>
      <c r="P11" s="58" t="s">
        <v>9</v>
      </c>
      <c r="Q11" s="58" t="s">
        <v>64</v>
      </c>
      <c r="R11" s="58" t="s">
        <v>16</v>
      </c>
      <c r="S11" s="59" t="s">
        <v>65</v>
      </c>
      <c r="T11" s="59"/>
      <c r="U11" s="58" t="s">
        <v>16</v>
      </c>
      <c r="V11" s="59" t="s">
        <v>66</v>
      </c>
      <c r="W11" s="59"/>
      <c r="X11" s="58" t="s">
        <v>16</v>
      </c>
      <c r="Y11" s="60" t="s">
        <v>67</v>
      </c>
      <c r="Z11" s="8"/>
      <c r="AA11" s="9"/>
    </row>
    <row r="12" spans="1:27" ht="15" customHeight="1" x14ac:dyDescent="0.35">
      <c r="A12" s="15"/>
      <c r="B12" s="9"/>
      <c r="C12" s="31" t="s">
        <v>36</v>
      </c>
      <c r="D12" s="32"/>
      <c r="E12" s="32"/>
      <c r="F12" s="32"/>
      <c r="G12" s="32"/>
      <c r="H12" s="33"/>
      <c r="I12" s="34">
        <v>9000</v>
      </c>
      <c r="J12" s="23">
        <v>7100</v>
      </c>
      <c r="K12" s="9"/>
      <c r="L12" s="8" t="s">
        <v>7</v>
      </c>
      <c r="O12" s="52" t="s">
        <v>68</v>
      </c>
      <c r="P12" s="52" t="s">
        <v>9</v>
      </c>
      <c r="Q12" s="52">
        <f>J12</f>
        <v>7100</v>
      </c>
      <c r="R12" s="52" t="s">
        <v>16</v>
      </c>
      <c r="S12" s="52">
        <f>J13</f>
        <v>70600</v>
      </c>
      <c r="T12" s="52" t="s">
        <v>16</v>
      </c>
      <c r="U12" s="52">
        <f>J14</f>
        <v>3700</v>
      </c>
      <c r="V12" s="52" t="s">
        <v>16</v>
      </c>
      <c r="W12" s="52">
        <f>J15</f>
        <v>22700</v>
      </c>
      <c r="X12" s="52" t="s">
        <v>9</v>
      </c>
      <c r="Y12" s="25">
        <f>SUM(J12:J15)</f>
        <v>104100</v>
      </c>
      <c r="Z12" s="8"/>
      <c r="AA12" s="9"/>
    </row>
    <row r="13" spans="1:27" ht="15" customHeight="1" x14ac:dyDescent="0.35">
      <c r="A13" s="9"/>
      <c r="B13" s="9"/>
      <c r="C13" s="35" t="s">
        <v>37</v>
      </c>
      <c r="D13" s="29"/>
      <c r="E13" s="29"/>
      <c r="F13" s="29"/>
      <c r="G13" s="29"/>
      <c r="H13" s="36"/>
      <c r="I13" s="37">
        <v>64100</v>
      </c>
      <c r="J13" s="19">
        <v>70600</v>
      </c>
      <c r="K13" s="9"/>
      <c r="L13" s="8" t="s">
        <v>7</v>
      </c>
      <c r="O13" s="52" t="s">
        <v>69</v>
      </c>
      <c r="P13" s="52" t="s">
        <v>9</v>
      </c>
      <c r="Q13" s="52">
        <f>I12</f>
        <v>9000</v>
      </c>
      <c r="R13" s="52" t="s">
        <v>16</v>
      </c>
      <c r="S13" s="52">
        <f>I13</f>
        <v>64100</v>
      </c>
      <c r="T13" s="52" t="s">
        <v>16</v>
      </c>
      <c r="U13" s="52">
        <f>I14</f>
        <v>4200</v>
      </c>
      <c r="V13" s="52" t="s">
        <v>16</v>
      </c>
      <c r="W13" s="52">
        <f>I15</f>
        <v>22500</v>
      </c>
      <c r="X13" s="52" t="s">
        <v>9</v>
      </c>
      <c r="Y13" s="25">
        <f>SUM(I12:I15)</f>
        <v>99800</v>
      </c>
      <c r="Z13" s="8"/>
      <c r="AA13" s="9"/>
    </row>
    <row r="14" spans="1:27" ht="15" customHeight="1" x14ac:dyDescent="0.25">
      <c r="A14" s="9"/>
      <c r="B14" s="9"/>
      <c r="C14" s="35" t="s">
        <v>22</v>
      </c>
      <c r="D14" s="29"/>
      <c r="E14" s="29"/>
      <c r="F14" s="29"/>
      <c r="G14" s="29"/>
      <c r="H14" s="36"/>
      <c r="I14" s="37">
        <v>4200</v>
      </c>
      <c r="J14" s="19">
        <v>3700</v>
      </c>
      <c r="K14" s="9"/>
      <c r="L14" s="8" t="s">
        <v>7</v>
      </c>
      <c r="Y14" s="29"/>
      <c r="Z14" s="8"/>
      <c r="AA14" s="9"/>
    </row>
    <row r="15" spans="1:27" ht="15" customHeight="1" x14ac:dyDescent="0.25">
      <c r="C15" s="38" t="s">
        <v>38</v>
      </c>
      <c r="D15" s="39"/>
      <c r="E15" s="39"/>
      <c r="F15" s="39"/>
      <c r="G15" s="39"/>
      <c r="H15" s="40"/>
      <c r="I15" s="41">
        <v>22500</v>
      </c>
      <c r="J15" s="20">
        <v>22700</v>
      </c>
      <c r="K15" s="7"/>
      <c r="L15" s="8" t="s">
        <v>7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8"/>
      <c r="AA15" s="9"/>
    </row>
    <row r="16" spans="1:27" ht="15" customHeight="1" x14ac:dyDescent="0.25">
      <c r="C16" s="35" t="s">
        <v>39</v>
      </c>
      <c r="D16" s="29"/>
      <c r="E16" s="29"/>
      <c r="F16" s="29"/>
      <c r="G16" s="29"/>
      <c r="H16" s="36"/>
      <c r="I16" s="37">
        <v>800</v>
      </c>
      <c r="J16" s="19">
        <v>1200</v>
      </c>
      <c r="K16" s="7"/>
      <c r="L16" s="8" t="s">
        <v>7</v>
      </c>
      <c r="Z16" s="8"/>
      <c r="AA16" s="9"/>
    </row>
    <row r="17" spans="3:27" ht="15" customHeight="1" x14ac:dyDescent="0.25">
      <c r="C17" s="35" t="s">
        <v>40</v>
      </c>
      <c r="D17" s="29"/>
      <c r="E17" s="29"/>
      <c r="F17" s="29"/>
      <c r="G17" s="29"/>
      <c r="H17" s="36"/>
      <c r="I17" s="37">
        <v>18200</v>
      </c>
      <c r="J17" s="19">
        <v>19400</v>
      </c>
      <c r="K17" s="7"/>
      <c r="L17" s="8" t="s">
        <v>7</v>
      </c>
      <c r="M17" s="72" t="s">
        <v>18</v>
      </c>
      <c r="N17" s="62" t="s">
        <v>32</v>
      </c>
      <c r="O17" s="49" t="s">
        <v>9</v>
      </c>
      <c r="P17" s="63" t="s">
        <v>20</v>
      </c>
      <c r="Q17" s="63" t="s">
        <v>70</v>
      </c>
      <c r="R17" s="63" t="s">
        <v>10</v>
      </c>
      <c r="S17" s="63" t="s">
        <v>71</v>
      </c>
      <c r="T17" s="63" t="s">
        <v>21</v>
      </c>
      <c r="U17" s="64" t="s">
        <v>19</v>
      </c>
      <c r="V17" s="63" t="s">
        <v>72</v>
      </c>
      <c r="W17" s="65"/>
      <c r="X17" s="65"/>
      <c r="Y17" s="51"/>
      <c r="Z17" s="8"/>
      <c r="AA17" s="9"/>
    </row>
    <row r="18" spans="3:27" ht="15" customHeight="1" x14ac:dyDescent="0.25">
      <c r="C18" s="38" t="s">
        <v>41</v>
      </c>
      <c r="D18" s="39"/>
      <c r="E18" s="39"/>
      <c r="F18" s="39"/>
      <c r="G18" s="39"/>
      <c r="H18" s="40"/>
      <c r="I18" s="42" t="s">
        <v>15</v>
      </c>
      <c r="J18" s="43" t="s">
        <v>15</v>
      </c>
      <c r="K18" s="7"/>
      <c r="L18" s="8" t="s">
        <v>7</v>
      </c>
      <c r="O18" s="52" t="s">
        <v>9</v>
      </c>
      <c r="P18" s="52" t="s">
        <v>20</v>
      </c>
      <c r="Q18" s="8">
        <f>Q23</f>
        <v>11500</v>
      </c>
      <c r="R18" s="52" t="s">
        <v>10</v>
      </c>
      <c r="S18" s="8">
        <f>I33</f>
        <v>4600</v>
      </c>
      <c r="T18" s="17" t="s">
        <v>21</v>
      </c>
      <c r="U18" s="26" t="s">
        <v>19</v>
      </c>
      <c r="V18" s="8">
        <f>I21</f>
        <v>50600</v>
      </c>
      <c r="Y18" s="29"/>
      <c r="Z18" s="8"/>
      <c r="AA18" s="9"/>
    </row>
    <row r="19" spans="3:27" ht="15" customHeight="1" x14ac:dyDescent="0.25">
      <c r="C19" s="35" t="s">
        <v>42</v>
      </c>
      <c r="D19" s="29"/>
      <c r="E19" s="29"/>
      <c r="F19" s="29"/>
      <c r="G19" s="29"/>
      <c r="H19" s="36"/>
      <c r="I19" s="37">
        <v>166400</v>
      </c>
      <c r="J19" s="19">
        <v>172200</v>
      </c>
      <c r="K19" s="7"/>
      <c r="L19" s="8" t="s">
        <v>7</v>
      </c>
      <c r="N19" s="17" t="s">
        <v>32</v>
      </c>
      <c r="O19" s="52" t="s">
        <v>9</v>
      </c>
      <c r="P19" s="55">
        <f>(Q18-S18)/V18</f>
        <v>0.13636363636363635</v>
      </c>
      <c r="Q19" s="56" t="s">
        <v>91</v>
      </c>
      <c r="W19" s="21" t="str">
        <f>IF(P19&gt;=5.4%,"GOOD", "BAD")</f>
        <v>GOOD</v>
      </c>
      <c r="Y19" s="29"/>
      <c r="Z19" s="8"/>
      <c r="AA19" s="9"/>
    </row>
    <row r="20" spans="3:27" ht="15" customHeight="1" x14ac:dyDescent="0.25">
      <c r="C20" s="35" t="s">
        <v>43</v>
      </c>
      <c r="D20" s="29"/>
      <c r="E20" s="29"/>
      <c r="F20" s="29"/>
      <c r="G20" s="29"/>
      <c r="H20" s="36"/>
      <c r="I20" s="37">
        <v>61400</v>
      </c>
      <c r="J20" s="19">
        <v>67400</v>
      </c>
      <c r="K20" s="7"/>
      <c r="L20" s="8" t="s">
        <v>7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8"/>
      <c r="AA20" s="9"/>
    </row>
    <row r="21" spans="3:27" ht="15" customHeight="1" x14ac:dyDescent="0.25">
      <c r="C21" s="38" t="s">
        <v>44</v>
      </c>
      <c r="D21" s="39"/>
      <c r="E21" s="39"/>
      <c r="F21" s="39"/>
      <c r="G21" s="39"/>
      <c r="H21" s="40"/>
      <c r="I21" s="41">
        <v>50600</v>
      </c>
      <c r="J21" s="20">
        <v>46300</v>
      </c>
      <c r="K21" s="7"/>
      <c r="L21" s="8" t="s">
        <v>7</v>
      </c>
      <c r="O21" s="66" t="s">
        <v>73</v>
      </c>
      <c r="P21" s="58" t="s">
        <v>9</v>
      </c>
      <c r="Q21" s="67" t="s">
        <v>74</v>
      </c>
      <c r="R21" s="67" t="s">
        <v>10</v>
      </c>
      <c r="S21" s="67" t="s">
        <v>75</v>
      </c>
      <c r="T21" s="67" t="s">
        <v>10</v>
      </c>
      <c r="U21" s="67" t="s">
        <v>76</v>
      </c>
      <c r="V21" s="67" t="s">
        <v>10</v>
      </c>
      <c r="W21" s="67" t="s">
        <v>77</v>
      </c>
      <c r="X21" s="67" t="s">
        <v>16</v>
      </c>
      <c r="Y21" s="68" t="s">
        <v>57</v>
      </c>
      <c r="Z21" s="8"/>
      <c r="AA21" s="9"/>
    </row>
    <row r="22" spans="3:27" ht="15" customHeight="1" x14ac:dyDescent="0.25">
      <c r="C22" s="29"/>
      <c r="D22" s="29"/>
      <c r="E22" s="29"/>
      <c r="F22" s="29"/>
      <c r="G22" s="29"/>
      <c r="H22" s="29"/>
      <c r="I22" s="29"/>
      <c r="J22" s="29"/>
      <c r="K22" s="7"/>
      <c r="L22" s="8" t="s">
        <v>7</v>
      </c>
      <c r="O22" s="29"/>
      <c r="P22" s="52" t="s">
        <v>9</v>
      </c>
      <c r="Q22" s="52">
        <f>Q28</f>
        <v>77000</v>
      </c>
      <c r="R22" s="52" t="s">
        <v>10</v>
      </c>
      <c r="S22" s="52">
        <f>I27</f>
        <v>62600</v>
      </c>
      <c r="T22" s="52" t="s">
        <v>10</v>
      </c>
      <c r="U22" s="52">
        <f>I28</f>
        <v>8500</v>
      </c>
      <c r="V22" s="52" t="s">
        <v>10</v>
      </c>
      <c r="W22" s="52">
        <f>I29</f>
        <v>4900</v>
      </c>
      <c r="X22" s="52" t="s">
        <v>16</v>
      </c>
      <c r="Y22" s="52">
        <f>Q9</f>
        <v>10500</v>
      </c>
      <c r="Z22" s="8"/>
      <c r="AA22" s="9"/>
    </row>
    <row r="23" spans="3:27" ht="15" customHeight="1" x14ac:dyDescent="0.25">
      <c r="C23" s="28" t="s">
        <v>45</v>
      </c>
      <c r="D23" s="29"/>
      <c r="E23" s="29"/>
      <c r="F23" s="29"/>
      <c r="G23" s="29"/>
      <c r="H23" s="29"/>
      <c r="I23" s="29"/>
      <c r="J23" s="29"/>
      <c r="K23" s="7"/>
      <c r="L23" s="8" t="s">
        <v>7</v>
      </c>
      <c r="O23" s="52"/>
      <c r="P23" s="52" t="s">
        <v>9</v>
      </c>
      <c r="Q23" s="61">
        <f>Q22-S22-U22-W22+Y22</f>
        <v>11500</v>
      </c>
      <c r="R23" s="29"/>
      <c r="S23" s="29"/>
      <c r="T23" s="29"/>
      <c r="U23" s="29"/>
      <c r="V23" s="29"/>
      <c r="W23" s="29"/>
      <c r="X23" s="29"/>
      <c r="Y23" s="29"/>
      <c r="Z23" s="8"/>
      <c r="AA23" s="9"/>
    </row>
    <row r="24" spans="3:27" ht="15" customHeight="1" x14ac:dyDescent="0.25">
      <c r="C24" s="29"/>
      <c r="D24" s="29"/>
      <c r="E24" s="29"/>
      <c r="F24" s="29"/>
      <c r="G24" s="29"/>
      <c r="H24" s="29"/>
      <c r="I24" s="73" t="s">
        <v>88</v>
      </c>
      <c r="J24" s="30" t="s">
        <v>89</v>
      </c>
      <c r="K24" s="7"/>
      <c r="L24" s="8" t="s">
        <v>7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8"/>
      <c r="AA24" s="9"/>
    </row>
    <row r="25" spans="3:27" ht="15" customHeight="1" x14ac:dyDescent="0.25">
      <c r="C25" s="44" t="s">
        <v>46</v>
      </c>
      <c r="D25" s="32"/>
      <c r="E25" s="32"/>
      <c r="F25" s="32"/>
      <c r="G25" s="32"/>
      <c r="H25" s="33"/>
      <c r="I25" s="34">
        <v>75000</v>
      </c>
      <c r="J25" s="23">
        <v>77700</v>
      </c>
      <c r="K25" s="7"/>
      <c r="L25" s="8" t="s">
        <v>7</v>
      </c>
      <c r="O25" s="57" t="s">
        <v>74</v>
      </c>
      <c r="P25" s="58" t="s">
        <v>9</v>
      </c>
      <c r="Q25" s="58" t="s">
        <v>78</v>
      </c>
      <c r="R25" s="58" t="s">
        <v>10</v>
      </c>
      <c r="S25" s="59" t="s">
        <v>79</v>
      </c>
      <c r="T25" s="59"/>
      <c r="U25" s="59"/>
      <c r="V25" s="59"/>
      <c r="W25" s="59"/>
      <c r="X25" s="59"/>
      <c r="Y25" s="60"/>
      <c r="Z25" s="8"/>
      <c r="AA25" s="9"/>
    </row>
    <row r="26" spans="3:27" ht="15" customHeight="1" x14ac:dyDescent="0.25">
      <c r="C26" s="35" t="s">
        <v>47</v>
      </c>
      <c r="D26" s="29"/>
      <c r="E26" s="29"/>
      <c r="F26" s="29"/>
      <c r="G26" s="29"/>
      <c r="H26" s="36"/>
      <c r="I26" s="37">
        <v>2000</v>
      </c>
      <c r="J26" s="19">
        <v>1600</v>
      </c>
      <c r="K26" s="7"/>
      <c r="L26" s="8" t="s">
        <v>7</v>
      </c>
      <c r="O26" s="29"/>
      <c r="P26" s="52" t="s">
        <v>9</v>
      </c>
      <c r="Q26" s="52" t="s">
        <v>78</v>
      </c>
      <c r="R26" s="52" t="s">
        <v>10</v>
      </c>
      <c r="S26" s="52" t="s">
        <v>80</v>
      </c>
      <c r="T26" s="29" t="s">
        <v>81</v>
      </c>
      <c r="U26" s="29"/>
      <c r="V26" s="52" t="s">
        <v>10</v>
      </c>
      <c r="W26" s="52" t="s">
        <v>82</v>
      </c>
      <c r="X26" s="52" t="s">
        <v>83</v>
      </c>
      <c r="Y26" s="29"/>
      <c r="Z26" s="8"/>
      <c r="AA26" s="7"/>
    </row>
    <row r="27" spans="3:27" ht="15" customHeight="1" x14ac:dyDescent="0.25">
      <c r="C27" s="38" t="s">
        <v>48</v>
      </c>
      <c r="D27" s="39"/>
      <c r="E27" s="39"/>
      <c r="F27" s="39"/>
      <c r="G27" s="39"/>
      <c r="H27" s="40"/>
      <c r="I27" s="41">
        <v>62600</v>
      </c>
      <c r="J27" s="20">
        <v>52900</v>
      </c>
      <c r="K27" s="7"/>
      <c r="L27" s="8" t="s">
        <v>7</v>
      </c>
      <c r="O27" s="29"/>
      <c r="P27" s="52" t="s">
        <v>9</v>
      </c>
      <c r="Q27" s="52">
        <f>I25</f>
        <v>75000</v>
      </c>
      <c r="R27" s="52" t="s">
        <v>10</v>
      </c>
      <c r="S27" s="52" t="s">
        <v>80</v>
      </c>
      <c r="T27" s="52">
        <f>-I26</f>
        <v>-2000</v>
      </c>
      <c r="U27" s="52" t="s">
        <v>83</v>
      </c>
      <c r="V27" s="29"/>
      <c r="W27" s="29"/>
      <c r="X27" s="29"/>
      <c r="Y27" s="29"/>
      <c r="Z27" s="8"/>
      <c r="AA27" s="7"/>
    </row>
    <row r="28" spans="3:27" ht="15" customHeight="1" x14ac:dyDescent="0.25">
      <c r="C28" s="35" t="s">
        <v>49</v>
      </c>
      <c r="D28" s="29"/>
      <c r="E28" s="29"/>
      <c r="F28" s="29"/>
      <c r="G28" s="29"/>
      <c r="H28" s="36"/>
      <c r="I28" s="37">
        <v>8500</v>
      </c>
      <c r="J28" s="19">
        <v>9300</v>
      </c>
      <c r="K28" s="7"/>
      <c r="L28" s="8" t="s">
        <v>7</v>
      </c>
      <c r="O28" s="52"/>
      <c r="P28" s="52" t="s">
        <v>9</v>
      </c>
      <c r="Q28" s="61">
        <f>Q27-T27</f>
        <v>77000</v>
      </c>
      <c r="R28" s="29"/>
      <c r="S28" s="29"/>
      <c r="T28" s="29"/>
      <c r="U28" s="29"/>
      <c r="V28" s="29"/>
      <c r="W28" s="29"/>
      <c r="X28" s="29"/>
      <c r="Y28" s="29"/>
      <c r="Z28" s="8"/>
      <c r="AA28" s="7"/>
    </row>
    <row r="29" spans="3:27" ht="15" customHeight="1" x14ac:dyDescent="0.25">
      <c r="C29" s="38" t="s">
        <v>50</v>
      </c>
      <c r="D29" s="39"/>
      <c r="E29" s="39"/>
      <c r="F29" s="39"/>
      <c r="G29" s="39"/>
      <c r="H29" s="40"/>
      <c r="I29" s="41">
        <v>4900</v>
      </c>
      <c r="J29" s="20">
        <v>5000</v>
      </c>
      <c r="K29" s="7"/>
      <c r="L29" s="8" t="s">
        <v>7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8"/>
      <c r="AA29" s="7"/>
    </row>
    <row r="30" spans="3:27" ht="15" customHeight="1" x14ac:dyDescent="0.25">
      <c r="C30" s="35" t="s">
        <v>51</v>
      </c>
      <c r="D30" s="29"/>
      <c r="E30" s="29"/>
      <c r="F30" s="29"/>
      <c r="G30" s="29"/>
      <c r="H30" s="36"/>
      <c r="I30" s="37">
        <v>9800</v>
      </c>
      <c r="J30" s="19">
        <v>6500</v>
      </c>
      <c r="K30" s="7"/>
      <c r="L30" s="8" t="s">
        <v>7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8"/>
      <c r="AA30" s="7"/>
    </row>
    <row r="31" spans="3:27" ht="15" customHeight="1" x14ac:dyDescent="0.25">
      <c r="C31" s="35" t="s">
        <v>52</v>
      </c>
      <c r="D31" s="29"/>
      <c r="E31" s="29"/>
      <c r="F31" s="29"/>
      <c r="G31" s="29"/>
      <c r="H31" s="36"/>
      <c r="I31" s="37">
        <v>1600</v>
      </c>
      <c r="J31" s="19">
        <v>800</v>
      </c>
      <c r="K31" s="7"/>
      <c r="L31" s="8" t="s">
        <v>7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8"/>
      <c r="AA31" s="7"/>
    </row>
    <row r="32" spans="3:27" ht="15" customHeight="1" x14ac:dyDescent="0.25">
      <c r="C32" s="38" t="s">
        <v>28</v>
      </c>
      <c r="D32" s="39"/>
      <c r="E32" s="39"/>
      <c r="F32" s="39"/>
      <c r="G32" s="39"/>
      <c r="H32" s="40"/>
      <c r="I32" s="41">
        <v>900</v>
      </c>
      <c r="J32" s="20">
        <v>700</v>
      </c>
      <c r="K32" s="7"/>
      <c r="L32" s="8" t="s">
        <v>7</v>
      </c>
      <c r="M32" s="72" t="s">
        <v>27</v>
      </c>
      <c r="N32" s="62" t="s">
        <v>33</v>
      </c>
      <c r="O32" s="49" t="s">
        <v>9</v>
      </c>
      <c r="P32" s="63" t="s">
        <v>20</v>
      </c>
      <c r="Q32" s="63" t="s">
        <v>70</v>
      </c>
      <c r="R32" s="63" t="s">
        <v>10</v>
      </c>
      <c r="S32" s="63" t="s">
        <v>71</v>
      </c>
      <c r="T32" s="63" t="s">
        <v>21</v>
      </c>
      <c r="U32" s="64" t="s">
        <v>19</v>
      </c>
      <c r="V32" s="69" t="s">
        <v>84</v>
      </c>
      <c r="W32" s="65"/>
      <c r="X32" s="65"/>
      <c r="Y32" s="51"/>
      <c r="Z32" s="8"/>
      <c r="AA32" s="7"/>
    </row>
    <row r="33" spans="1:27" ht="15" customHeight="1" x14ac:dyDescent="0.25">
      <c r="C33" s="38" t="s">
        <v>53</v>
      </c>
      <c r="D33" s="39"/>
      <c r="E33" s="39"/>
      <c r="F33" s="39"/>
      <c r="G33" s="39"/>
      <c r="H33" s="40"/>
      <c r="I33" s="41">
        <v>4600</v>
      </c>
      <c r="J33" s="20">
        <v>4600</v>
      </c>
      <c r="K33" s="7"/>
      <c r="L33" s="8" t="s">
        <v>7</v>
      </c>
      <c r="N33" s="29"/>
      <c r="O33" s="52" t="s">
        <v>9</v>
      </c>
      <c r="P33" s="52" t="s">
        <v>20</v>
      </c>
      <c r="Q33" s="8">
        <f>Q23</f>
        <v>11500</v>
      </c>
      <c r="R33" s="52" t="s">
        <v>10</v>
      </c>
      <c r="S33" s="8">
        <f>I33</f>
        <v>4600</v>
      </c>
      <c r="T33" s="17" t="s">
        <v>21</v>
      </c>
      <c r="U33" s="53" t="s">
        <v>19</v>
      </c>
      <c r="V33" s="52" t="s">
        <v>85</v>
      </c>
      <c r="W33" s="52">
        <f>I19</f>
        <v>166400</v>
      </c>
      <c r="X33" s="52" t="s">
        <v>86</v>
      </c>
      <c r="Y33" s="52">
        <f>J19</f>
        <v>172200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29"/>
      <c r="O34" s="52" t="s">
        <v>9</v>
      </c>
      <c r="P34" s="55">
        <f>(Q33-S33)/AVERAGE(W33,Y33)</f>
        <v>4.0756054341405785E-2</v>
      </c>
      <c r="Q34" s="56" t="s">
        <v>92</v>
      </c>
      <c r="R34" s="29"/>
      <c r="S34" s="29"/>
      <c r="T34" s="29"/>
      <c r="U34" s="29"/>
      <c r="V34" s="29"/>
      <c r="W34" s="21" t="str">
        <f>IF(P34&gt;=2.6%,"GOOD", "BAD")</f>
        <v>GOOD</v>
      </c>
      <c r="X34" s="29"/>
      <c r="Y34" s="29"/>
      <c r="Z34" s="8"/>
      <c r="AA34" s="7"/>
    </row>
    <row r="35" spans="1:27" ht="15" customHeight="1" x14ac:dyDescent="0.25">
      <c r="C35" s="28" t="s">
        <v>54</v>
      </c>
      <c r="F35" s="7"/>
      <c r="G35" s="7"/>
      <c r="H35" s="7"/>
      <c r="I35" s="7"/>
      <c r="J35" s="7"/>
      <c r="K35" s="7"/>
      <c r="L35" s="8" t="s">
        <v>7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8"/>
      <c r="AA36" s="7"/>
    </row>
    <row r="37" spans="1:27" ht="15" customHeight="1" x14ac:dyDescent="0.25">
      <c r="C37" s="45" t="s">
        <v>55</v>
      </c>
      <c r="D37" s="14"/>
      <c r="E37" s="14"/>
      <c r="F37" s="18"/>
      <c r="G37" s="18"/>
      <c r="H37" s="22"/>
      <c r="I37" s="46">
        <v>3.8</v>
      </c>
      <c r="J37" s="47" t="s">
        <v>26</v>
      </c>
      <c r="K37" s="7"/>
      <c r="L37" s="8" t="s">
        <v>7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2" t="s">
        <v>29</v>
      </c>
      <c r="N38" s="48" t="s">
        <v>34</v>
      </c>
      <c r="O38" s="70"/>
      <c r="P38" s="70"/>
      <c r="Q38" s="49" t="s">
        <v>9</v>
      </c>
      <c r="R38" s="49" t="s">
        <v>78</v>
      </c>
      <c r="S38" s="50" t="s">
        <v>19</v>
      </c>
      <c r="T38" s="49" t="s">
        <v>87</v>
      </c>
      <c r="U38" s="70"/>
      <c r="V38" s="70"/>
      <c r="W38" s="70"/>
      <c r="X38" s="70"/>
      <c r="Y38" s="51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29"/>
      <c r="O39" s="29"/>
      <c r="P39" s="29"/>
      <c r="Q39" s="52" t="s">
        <v>9</v>
      </c>
      <c r="R39" s="52">
        <f>I25</f>
        <v>75000</v>
      </c>
      <c r="S39" s="53" t="s">
        <v>19</v>
      </c>
      <c r="T39" s="52">
        <f>I21</f>
        <v>50600</v>
      </c>
      <c r="U39" s="29"/>
      <c r="V39" s="29"/>
      <c r="W39" s="29"/>
      <c r="X39" s="29"/>
      <c r="Y39" s="29"/>
      <c r="Z39" s="8"/>
      <c r="AA39" s="7"/>
    </row>
    <row r="40" spans="1:27" ht="15" customHeight="1" x14ac:dyDescent="0.25">
      <c r="L40" s="8" t="s">
        <v>7</v>
      </c>
      <c r="N40" s="29"/>
      <c r="O40" s="29"/>
      <c r="P40" s="29"/>
      <c r="Q40" s="52" t="s">
        <v>9</v>
      </c>
      <c r="R40" s="71">
        <f>R39/T39</f>
        <v>1.482213438735178</v>
      </c>
      <c r="S40" s="56" t="s">
        <v>93</v>
      </c>
      <c r="T40" s="29"/>
      <c r="U40" s="29"/>
      <c r="V40" s="29"/>
      <c r="W40" s="29"/>
      <c r="X40" s="29"/>
      <c r="Y40" s="29"/>
      <c r="Z40" s="8"/>
      <c r="AA40" s="7"/>
    </row>
    <row r="41" spans="1:27" ht="15" customHeight="1" x14ac:dyDescent="0.25">
      <c r="L41" s="8" t="s">
        <v>7</v>
      </c>
      <c r="N41" s="29"/>
      <c r="O41" s="29"/>
      <c r="P41" s="29"/>
      <c r="Q41" s="29"/>
      <c r="R41" s="21" t="str">
        <f>IF(R40&lt;=300%,"GOOD", "BAD")</f>
        <v>GOOD</v>
      </c>
      <c r="S41" s="29"/>
      <c r="T41" s="29"/>
      <c r="U41" s="29"/>
      <c r="V41" s="29"/>
      <c r="W41" s="29"/>
      <c r="X41" s="29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3" priority="1" operator="equal">
      <formula>"is met"</formula>
    </cfRule>
    <cfRule type="cellIs" dxfId="2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94</v>
      </c>
      <c r="D1" s="16"/>
      <c r="E1" s="16"/>
      <c r="L1" s="17" t="s">
        <v>7</v>
      </c>
      <c r="Z1" s="17"/>
    </row>
    <row r="2" spans="1:27" ht="15" customHeight="1" x14ac:dyDescent="0.25">
      <c r="A2" s="5" t="s">
        <v>4</v>
      </c>
      <c r="C2" s="6" t="s">
        <v>95</v>
      </c>
      <c r="L2" s="17" t="s">
        <v>7</v>
      </c>
      <c r="Z2" s="17"/>
    </row>
    <row r="3" spans="1:27" ht="15" customHeight="1" x14ac:dyDescent="0.25">
      <c r="A3" s="5" t="s">
        <v>5</v>
      </c>
      <c r="C3" s="6" t="s">
        <v>96</v>
      </c>
      <c r="L3" s="17" t="s">
        <v>7</v>
      </c>
      <c r="M3" s="72" t="s">
        <v>17</v>
      </c>
      <c r="N3" s="48" t="s">
        <v>56</v>
      </c>
      <c r="O3" s="49" t="s">
        <v>9</v>
      </c>
      <c r="P3" s="49">
        <v>2</v>
      </c>
      <c r="Q3" s="49" t="s">
        <v>23</v>
      </c>
      <c r="R3" s="49" t="s">
        <v>57</v>
      </c>
      <c r="S3" s="50" t="s">
        <v>58</v>
      </c>
      <c r="T3" s="49" t="s">
        <v>59</v>
      </c>
      <c r="U3" s="49" t="s">
        <v>16</v>
      </c>
      <c r="V3" s="49" t="s">
        <v>60</v>
      </c>
      <c r="W3" s="49" t="s">
        <v>10</v>
      </c>
      <c r="X3" s="49" t="s">
        <v>57</v>
      </c>
      <c r="Y3" s="51" t="s">
        <v>21</v>
      </c>
      <c r="Z3" s="17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 t="s">
        <v>7</v>
      </c>
      <c r="N4" s="28"/>
      <c r="O4" s="52" t="s">
        <v>9</v>
      </c>
      <c r="P4" s="52">
        <v>2</v>
      </c>
      <c r="Q4" s="52" t="s">
        <v>23</v>
      </c>
      <c r="R4" s="52">
        <f>Q9</f>
        <v>8500</v>
      </c>
      <c r="S4" s="53" t="s">
        <v>58</v>
      </c>
      <c r="T4" s="52">
        <f>Y12</f>
        <v>91800</v>
      </c>
      <c r="U4" s="52" t="s">
        <v>16</v>
      </c>
      <c r="V4" s="52">
        <f>Y13</f>
        <v>91400</v>
      </c>
      <c r="W4" s="52" t="s">
        <v>10</v>
      </c>
      <c r="X4" s="52">
        <f>Q9</f>
        <v>8500</v>
      </c>
      <c r="Y4" s="29" t="s">
        <v>21</v>
      </c>
      <c r="Z4" s="8"/>
      <c r="AA4" s="9"/>
    </row>
    <row r="5" spans="1:27" ht="15" customHeight="1" x14ac:dyDescent="0.25">
      <c r="A5" s="15" t="s">
        <v>8</v>
      </c>
      <c r="B5" s="17" t="s">
        <v>17</v>
      </c>
      <c r="C5" s="7" t="s">
        <v>31</v>
      </c>
      <c r="D5" s="7"/>
      <c r="E5" s="7"/>
      <c r="F5" s="7"/>
      <c r="G5" s="7"/>
      <c r="H5" s="7"/>
      <c r="I5" s="7"/>
      <c r="J5" s="7"/>
      <c r="K5" s="7"/>
      <c r="L5" s="8" t="s">
        <v>7</v>
      </c>
      <c r="N5" s="54" t="s">
        <v>56</v>
      </c>
      <c r="O5" s="54" t="s">
        <v>9</v>
      </c>
      <c r="P5" s="55">
        <f>2*R4/(T4+V4-X4)</f>
        <v>9.7309673726388088E-2</v>
      </c>
      <c r="Q5" s="56" t="s">
        <v>90</v>
      </c>
      <c r="R5" s="29"/>
      <c r="S5" s="29"/>
      <c r="T5" s="29"/>
      <c r="U5" s="29"/>
      <c r="V5" s="29"/>
      <c r="W5" s="29"/>
      <c r="X5" s="29"/>
      <c r="Y5" s="29"/>
      <c r="Z5" s="8"/>
      <c r="AA5" s="9"/>
    </row>
    <row r="6" spans="1:27" ht="15" customHeight="1" x14ac:dyDescent="0.25">
      <c r="B6" s="17" t="s">
        <v>18</v>
      </c>
      <c r="C6" s="7" t="s">
        <v>32</v>
      </c>
      <c r="D6" s="7"/>
      <c r="E6" s="7"/>
      <c r="F6" s="7"/>
      <c r="G6" s="7"/>
      <c r="H6" s="7"/>
      <c r="I6" s="7"/>
      <c r="J6" s="7"/>
      <c r="K6" s="7"/>
      <c r="L6" s="8" t="s">
        <v>7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8"/>
      <c r="AA6" s="9"/>
    </row>
    <row r="7" spans="1:27" ht="15" customHeight="1" x14ac:dyDescent="0.25">
      <c r="B7" s="17" t="s">
        <v>27</v>
      </c>
      <c r="C7" s="7" t="s">
        <v>33</v>
      </c>
      <c r="D7" s="7"/>
      <c r="E7" s="7"/>
      <c r="F7" s="7"/>
      <c r="G7" s="7"/>
      <c r="H7" s="7"/>
      <c r="I7" s="7"/>
      <c r="J7" s="7"/>
      <c r="K7" s="7"/>
      <c r="L7" s="8" t="s">
        <v>7</v>
      </c>
      <c r="O7" s="57" t="s">
        <v>57</v>
      </c>
      <c r="P7" s="58" t="s">
        <v>9</v>
      </c>
      <c r="Q7" s="59" t="s">
        <v>30</v>
      </c>
      <c r="R7" s="58" t="s">
        <v>16</v>
      </c>
      <c r="S7" s="59" t="s">
        <v>61</v>
      </c>
      <c r="T7" s="59"/>
      <c r="U7" s="59"/>
      <c r="V7" s="58" t="s">
        <v>10</v>
      </c>
      <c r="W7" s="58" t="s">
        <v>62</v>
      </c>
      <c r="X7" s="59"/>
      <c r="Y7" s="60"/>
      <c r="Z7" s="8"/>
      <c r="AA7" s="9"/>
    </row>
    <row r="8" spans="1:27" ht="15" customHeight="1" x14ac:dyDescent="0.25">
      <c r="A8" s="15"/>
      <c r="B8" s="27" t="s">
        <v>29</v>
      </c>
      <c r="C8" s="7" t="s">
        <v>34</v>
      </c>
      <c r="D8" s="7"/>
      <c r="E8" s="7"/>
      <c r="F8" s="7"/>
      <c r="G8" s="7"/>
      <c r="H8" s="7"/>
      <c r="I8" s="7"/>
      <c r="J8" s="7"/>
      <c r="K8" s="9"/>
      <c r="L8" s="8" t="s">
        <v>7</v>
      </c>
      <c r="O8" s="52" t="s">
        <v>57</v>
      </c>
      <c r="P8" s="52" t="s">
        <v>9</v>
      </c>
      <c r="Q8" s="52">
        <f>I30</f>
        <v>7700</v>
      </c>
      <c r="R8" s="52" t="s">
        <v>16</v>
      </c>
      <c r="S8" s="52">
        <f>I31</f>
        <v>1600</v>
      </c>
      <c r="T8" s="52" t="s">
        <v>10</v>
      </c>
      <c r="U8" s="52">
        <f>I32</f>
        <v>800</v>
      </c>
      <c r="V8" s="29"/>
      <c r="W8" s="29"/>
      <c r="X8" s="29"/>
      <c r="Y8" s="29"/>
      <c r="Z8" s="8"/>
      <c r="AA8" s="9"/>
    </row>
    <row r="9" spans="1:27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8" t="s">
        <v>7</v>
      </c>
      <c r="O9" s="29"/>
      <c r="P9" s="52" t="s">
        <v>9</v>
      </c>
      <c r="Q9" s="61">
        <f>Q8+S8-U8</f>
        <v>8500</v>
      </c>
      <c r="R9" s="29"/>
      <c r="S9" s="29"/>
      <c r="T9" s="29"/>
      <c r="U9" s="29"/>
      <c r="V9" s="29"/>
      <c r="W9" s="29"/>
      <c r="X9" s="29"/>
      <c r="Y9" s="29"/>
      <c r="Z9" s="8"/>
      <c r="AA9" s="9"/>
    </row>
    <row r="10" spans="1:27" ht="15" customHeight="1" x14ac:dyDescent="0.25">
      <c r="A10" s="15" t="s">
        <v>6</v>
      </c>
      <c r="B10" s="9"/>
      <c r="C10" s="28" t="s">
        <v>35</v>
      </c>
      <c r="D10" s="29"/>
      <c r="E10" s="29"/>
      <c r="F10" s="29"/>
      <c r="G10" s="29"/>
      <c r="H10" s="29"/>
      <c r="I10" s="29"/>
      <c r="J10" s="29"/>
      <c r="K10" s="9"/>
      <c r="L10" s="8" t="s">
        <v>7</v>
      </c>
      <c r="Z10" s="8"/>
      <c r="AA10" s="9"/>
    </row>
    <row r="11" spans="1:27" ht="15" customHeight="1" x14ac:dyDescent="0.25">
      <c r="A11" s="9"/>
      <c r="B11" s="9"/>
      <c r="C11" s="29"/>
      <c r="D11" s="29"/>
      <c r="E11" s="29"/>
      <c r="F11" s="29"/>
      <c r="G11" s="29"/>
      <c r="H11" s="29"/>
      <c r="I11" s="73" t="s">
        <v>88</v>
      </c>
      <c r="J11" s="30" t="s">
        <v>89</v>
      </c>
      <c r="K11" s="9"/>
      <c r="L11" s="8" t="s">
        <v>7</v>
      </c>
      <c r="O11" s="57" t="s">
        <v>63</v>
      </c>
      <c r="P11" s="58" t="s">
        <v>9</v>
      </c>
      <c r="Q11" s="58" t="s">
        <v>64</v>
      </c>
      <c r="R11" s="58" t="s">
        <v>16</v>
      </c>
      <c r="S11" s="59" t="s">
        <v>65</v>
      </c>
      <c r="T11" s="59"/>
      <c r="U11" s="58" t="s">
        <v>16</v>
      </c>
      <c r="V11" s="59" t="s">
        <v>66</v>
      </c>
      <c r="W11" s="59"/>
      <c r="X11" s="58" t="s">
        <v>16</v>
      </c>
      <c r="Y11" s="60" t="s">
        <v>67</v>
      </c>
      <c r="Z11" s="8"/>
      <c r="AA11" s="9"/>
    </row>
    <row r="12" spans="1:27" ht="15" customHeight="1" x14ac:dyDescent="0.35">
      <c r="A12" s="15"/>
      <c r="B12" s="9"/>
      <c r="C12" s="31" t="s">
        <v>36</v>
      </c>
      <c r="D12" s="32"/>
      <c r="E12" s="32"/>
      <c r="F12" s="32"/>
      <c r="G12" s="32"/>
      <c r="H12" s="33"/>
      <c r="I12" s="34">
        <v>7900</v>
      </c>
      <c r="J12" s="23">
        <v>5700</v>
      </c>
      <c r="K12" s="9"/>
      <c r="L12" s="8" t="s">
        <v>7</v>
      </c>
      <c r="O12" s="52" t="s">
        <v>68</v>
      </c>
      <c r="P12" s="52" t="s">
        <v>9</v>
      </c>
      <c r="Q12" s="52">
        <f>J12</f>
        <v>5700</v>
      </c>
      <c r="R12" s="52" t="s">
        <v>16</v>
      </c>
      <c r="S12" s="52">
        <f>J13</f>
        <v>63100</v>
      </c>
      <c r="T12" s="52" t="s">
        <v>16</v>
      </c>
      <c r="U12" s="52">
        <f>J14</f>
        <v>2800</v>
      </c>
      <c r="V12" s="52" t="s">
        <v>16</v>
      </c>
      <c r="W12" s="52">
        <f>J15</f>
        <v>20200</v>
      </c>
      <c r="X12" s="52" t="s">
        <v>9</v>
      </c>
      <c r="Y12" s="25">
        <f>SUM(J12:J15)</f>
        <v>91800</v>
      </c>
      <c r="Z12" s="8"/>
      <c r="AA12" s="9"/>
    </row>
    <row r="13" spans="1:27" ht="15" customHeight="1" x14ac:dyDescent="0.35">
      <c r="A13" s="9"/>
      <c r="B13" s="9"/>
      <c r="C13" s="35" t="s">
        <v>37</v>
      </c>
      <c r="D13" s="29"/>
      <c r="E13" s="29"/>
      <c r="F13" s="29"/>
      <c r="G13" s="29"/>
      <c r="H13" s="36"/>
      <c r="I13" s="37">
        <v>61900</v>
      </c>
      <c r="J13" s="19">
        <v>63100</v>
      </c>
      <c r="K13" s="9"/>
      <c r="L13" s="8" t="s">
        <v>7</v>
      </c>
      <c r="O13" s="52" t="s">
        <v>69</v>
      </c>
      <c r="P13" s="52" t="s">
        <v>9</v>
      </c>
      <c r="Q13" s="52">
        <f>I12</f>
        <v>7900</v>
      </c>
      <c r="R13" s="52" t="s">
        <v>16</v>
      </c>
      <c r="S13" s="52">
        <f>I13</f>
        <v>61900</v>
      </c>
      <c r="T13" s="52" t="s">
        <v>16</v>
      </c>
      <c r="U13" s="52">
        <f>I14</f>
        <v>4100</v>
      </c>
      <c r="V13" s="52" t="s">
        <v>16</v>
      </c>
      <c r="W13" s="52">
        <f>I15</f>
        <v>17500</v>
      </c>
      <c r="X13" s="52" t="s">
        <v>9</v>
      </c>
      <c r="Y13" s="25">
        <f>SUM(I12:I15)</f>
        <v>91400</v>
      </c>
      <c r="Z13" s="8"/>
      <c r="AA13" s="9"/>
    </row>
    <row r="14" spans="1:27" ht="15" customHeight="1" x14ac:dyDescent="0.25">
      <c r="A14" s="9"/>
      <c r="B14" s="9"/>
      <c r="C14" s="35" t="s">
        <v>22</v>
      </c>
      <c r="D14" s="29"/>
      <c r="E14" s="29"/>
      <c r="F14" s="29"/>
      <c r="G14" s="29"/>
      <c r="H14" s="36"/>
      <c r="I14" s="37">
        <v>4100</v>
      </c>
      <c r="J14" s="19">
        <v>2800</v>
      </c>
      <c r="K14" s="9"/>
      <c r="L14" s="8" t="s">
        <v>7</v>
      </c>
      <c r="Y14" s="29"/>
      <c r="Z14" s="8"/>
      <c r="AA14" s="9"/>
    </row>
    <row r="15" spans="1:27" ht="15" customHeight="1" x14ac:dyDescent="0.25">
      <c r="C15" s="38" t="s">
        <v>38</v>
      </c>
      <c r="D15" s="39"/>
      <c r="E15" s="39"/>
      <c r="F15" s="39"/>
      <c r="G15" s="39"/>
      <c r="H15" s="40"/>
      <c r="I15" s="41">
        <v>17500</v>
      </c>
      <c r="J15" s="20">
        <v>20200</v>
      </c>
      <c r="K15" s="7"/>
      <c r="L15" s="8" t="s">
        <v>7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8"/>
      <c r="AA15" s="9"/>
    </row>
    <row r="16" spans="1:27" ht="15" customHeight="1" x14ac:dyDescent="0.25">
      <c r="C16" s="35" t="s">
        <v>39</v>
      </c>
      <c r="D16" s="29"/>
      <c r="E16" s="29"/>
      <c r="F16" s="29"/>
      <c r="G16" s="29"/>
      <c r="H16" s="36"/>
      <c r="I16" s="37">
        <v>800</v>
      </c>
      <c r="J16" s="19">
        <v>1000</v>
      </c>
      <c r="K16" s="7"/>
      <c r="L16" s="8" t="s">
        <v>7</v>
      </c>
      <c r="Z16" s="8"/>
      <c r="AA16" s="9"/>
    </row>
    <row r="17" spans="3:27" ht="15" customHeight="1" x14ac:dyDescent="0.25">
      <c r="C17" s="35" t="s">
        <v>40</v>
      </c>
      <c r="D17" s="29"/>
      <c r="E17" s="29"/>
      <c r="F17" s="29"/>
      <c r="G17" s="29"/>
      <c r="H17" s="36"/>
      <c r="I17" s="37">
        <v>13700</v>
      </c>
      <c r="J17" s="19">
        <v>16700</v>
      </c>
      <c r="K17" s="7"/>
      <c r="L17" s="8" t="s">
        <v>7</v>
      </c>
      <c r="M17" s="72" t="s">
        <v>18</v>
      </c>
      <c r="N17" s="62" t="s">
        <v>32</v>
      </c>
      <c r="O17" s="49" t="s">
        <v>9</v>
      </c>
      <c r="P17" s="63" t="s">
        <v>20</v>
      </c>
      <c r="Q17" s="63" t="s">
        <v>70</v>
      </c>
      <c r="R17" s="63" t="s">
        <v>10</v>
      </c>
      <c r="S17" s="63" t="s">
        <v>71</v>
      </c>
      <c r="T17" s="63" t="s">
        <v>21</v>
      </c>
      <c r="U17" s="64" t="s">
        <v>19</v>
      </c>
      <c r="V17" s="63" t="s">
        <v>72</v>
      </c>
      <c r="W17" s="65"/>
      <c r="X17" s="65"/>
      <c r="Y17" s="51"/>
      <c r="Z17" s="8"/>
      <c r="AA17" s="9"/>
    </row>
    <row r="18" spans="3:27" ht="15" customHeight="1" x14ac:dyDescent="0.25">
      <c r="C18" s="38" t="s">
        <v>41</v>
      </c>
      <c r="D18" s="39"/>
      <c r="E18" s="39"/>
      <c r="F18" s="39"/>
      <c r="G18" s="39"/>
      <c r="H18" s="40"/>
      <c r="I18" s="42" t="s">
        <v>15</v>
      </c>
      <c r="J18" s="43" t="s">
        <v>15</v>
      </c>
      <c r="K18" s="7"/>
      <c r="L18" s="8" t="s">
        <v>7</v>
      </c>
      <c r="O18" s="52" t="s">
        <v>9</v>
      </c>
      <c r="P18" s="52" t="s">
        <v>20</v>
      </c>
      <c r="Q18" s="8">
        <f>Q23</f>
        <v>6600</v>
      </c>
      <c r="R18" s="52" t="s">
        <v>10</v>
      </c>
      <c r="S18" s="8">
        <f>I33</f>
        <v>3800</v>
      </c>
      <c r="T18" s="17" t="s">
        <v>21</v>
      </c>
      <c r="U18" s="26" t="s">
        <v>19</v>
      </c>
      <c r="V18" s="8">
        <f>I21</f>
        <v>42500</v>
      </c>
      <c r="Y18" s="29"/>
      <c r="Z18" s="8"/>
      <c r="AA18" s="9"/>
    </row>
    <row r="19" spans="3:27" ht="15" customHeight="1" x14ac:dyDescent="0.25">
      <c r="C19" s="35" t="s">
        <v>42</v>
      </c>
      <c r="D19" s="29"/>
      <c r="E19" s="29"/>
      <c r="F19" s="29"/>
      <c r="G19" s="29"/>
      <c r="H19" s="36"/>
      <c r="I19" s="37">
        <v>153300</v>
      </c>
      <c r="J19" s="19">
        <v>140300</v>
      </c>
      <c r="K19" s="7"/>
      <c r="L19" s="8" t="s">
        <v>7</v>
      </c>
      <c r="N19" s="17" t="s">
        <v>32</v>
      </c>
      <c r="O19" s="52" t="s">
        <v>9</v>
      </c>
      <c r="P19" s="55">
        <f>(Q18-S18)/V18</f>
        <v>6.5882352941176475E-2</v>
      </c>
      <c r="Q19" s="56" t="s">
        <v>91</v>
      </c>
      <c r="W19" s="21" t="str">
        <f>IF(P19&gt;=5.4%,"GOOD", "BAD")</f>
        <v>GOOD</v>
      </c>
      <c r="Y19" s="29"/>
      <c r="Z19" s="8"/>
      <c r="AA19" s="9"/>
    </row>
    <row r="20" spans="3:27" ht="15" customHeight="1" x14ac:dyDescent="0.25">
      <c r="C20" s="35" t="s">
        <v>43</v>
      </c>
      <c r="D20" s="29"/>
      <c r="E20" s="29"/>
      <c r="F20" s="29"/>
      <c r="G20" s="29"/>
      <c r="H20" s="36"/>
      <c r="I20" s="37">
        <v>61900</v>
      </c>
      <c r="J20" s="19">
        <v>53900</v>
      </c>
      <c r="K20" s="7"/>
      <c r="L20" s="8" t="s">
        <v>7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8"/>
      <c r="AA20" s="9"/>
    </row>
    <row r="21" spans="3:27" ht="15" customHeight="1" x14ac:dyDescent="0.25">
      <c r="C21" s="38" t="s">
        <v>44</v>
      </c>
      <c r="D21" s="39"/>
      <c r="E21" s="39"/>
      <c r="F21" s="39"/>
      <c r="G21" s="39"/>
      <c r="H21" s="40"/>
      <c r="I21" s="41">
        <v>42500</v>
      </c>
      <c r="J21" s="20">
        <v>36100</v>
      </c>
      <c r="K21" s="7"/>
      <c r="L21" s="8" t="s">
        <v>7</v>
      </c>
      <c r="O21" s="66" t="s">
        <v>73</v>
      </c>
      <c r="P21" s="58" t="s">
        <v>9</v>
      </c>
      <c r="Q21" s="67" t="s">
        <v>74</v>
      </c>
      <c r="R21" s="67" t="s">
        <v>10</v>
      </c>
      <c r="S21" s="67" t="s">
        <v>75</v>
      </c>
      <c r="T21" s="67" t="s">
        <v>10</v>
      </c>
      <c r="U21" s="67" t="s">
        <v>76</v>
      </c>
      <c r="V21" s="67" t="s">
        <v>10</v>
      </c>
      <c r="W21" s="67" t="s">
        <v>77</v>
      </c>
      <c r="X21" s="67" t="s">
        <v>16</v>
      </c>
      <c r="Y21" s="68" t="s">
        <v>57</v>
      </c>
      <c r="Z21" s="8"/>
      <c r="AA21" s="9"/>
    </row>
    <row r="22" spans="3:27" ht="15" customHeight="1" x14ac:dyDescent="0.25">
      <c r="C22" s="29"/>
      <c r="D22" s="29"/>
      <c r="E22" s="29"/>
      <c r="F22" s="29"/>
      <c r="G22" s="29"/>
      <c r="H22" s="29"/>
      <c r="I22" s="29"/>
      <c r="J22" s="29"/>
      <c r="K22" s="7"/>
      <c r="L22" s="8" t="s">
        <v>7</v>
      </c>
      <c r="O22" s="29"/>
      <c r="P22" s="52" t="s">
        <v>9</v>
      </c>
      <c r="Q22" s="52">
        <f>Q28</f>
        <v>64600</v>
      </c>
      <c r="R22" s="52" t="s">
        <v>10</v>
      </c>
      <c r="S22" s="52">
        <f>I27</f>
        <v>55100</v>
      </c>
      <c r="T22" s="52" t="s">
        <v>10</v>
      </c>
      <c r="U22" s="52">
        <f>I28</f>
        <v>6900</v>
      </c>
      <c r="V22" s="52" t="s">
        <v>10</v>
      </c>
      <c r="W22" s="52">
        <f>I29</f>
        <v>4500</v>
      </c>
      <c r="X22" s="52" t="s">
        <v>16</v>
      </c>
      <c r="Y22" s="52">
        <f>Q9</f>
        <v>8500</v>
      </c>
      <c r="Z22" s="8"/>
      <c r="AA22" s="9"/>
    </row>
    <row r="23" spans="3:27" ht="15" customHeight="1" x14ac:dyDescent="0.25">
      <c r="C23" s="28" t="s">
        <v>45</v>
      </c>
      <c r="D23" s="29"/>
      <c r="E23" s="29"/>
      <c r="F23" s="29"/>
      <c r="G23" s="29"/>
      <c r="H23" s="29"/>
      <c r="I23" s="29"/>
      <c r="J23" s="29"/>
      <c r="K23" s="7"/>
      <c r="L23" s="8" t="s">
        <v>7</v>
      </c>
      <c r="O23" s="52"/>
      <c r="P23" s="52" t="s">
        <v>9</v>
      </c>
      <c r="Q23" s="61">
        <f>Q22-S22-U22-W22+Y22</f>
        <v>6600</v>
      </c>
      <c r="R23" s="29"/>
      <c r="S23" s="29"/>
      <c r="T23" s="29"/>
      <c r="U23" s="29"/>
      <c r="V23" s="29"/>
      <c r="W23" s="29"/>
      <c r="X23" s="29"/>
      <c r="Y23" s="29"/>
      <c r="Z23" s="8"/>
      <c r="AA23" s="9"/>
    </row>
    <row r="24" spans="3:27" ht="15" customHeight="1" x14ac:dyDescent="0.25">
      <c r="C24" s="29"/>
      <c r="D24" s="29"/>
      <c r="E24" s="29"/>
      <c r="F24" s="29"/>
      <c r="G24" s="29"/>
      <c r="H24" s="29"/>
      <c r="I24" s="73" t="s">
        <v>88</v>
      </c>
      <c r="J24" s="30" t="s">
        <v>89</v>
      </c>
      <c r="K24" s="7"/>
      <c r="L24" s="8" t="s">
        <v>7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8"/>
      <c r="AA24" s="9"/>
    </row>
    <row r="25" spans="3:27" ht="15" customHeight="1" x14ac:dyDescent="0.25">
      <c r="C25" s="44" t="s">
        <v>46</v>
      </c>
      <c r="D25" s="32"/>
      <c r="E25" s="32"/>
      <c r="F25" s="32"/>
      <c r="G25" s="32"/>
      <c r="H25" s="33"/>
      <c r="I25" s="34">
        <v>63000</v>
      </c>
      <c r="J25" s="23">
        <v>60600</v>
      </c>
      <c r="K25" s="7"/>
      <c r="L25" s="8" t="s">
        <v>7</v>
      </c>
      <c r="O25" s="57" t="s">
        <v>74</v>
      </c>
      <c r="P25" s="58" t="s">
        <v>9</v>
      </c>
      <c r="Q25" s="58" t="s">
        <v>78</v>
      </c>
      <c r="R25" s="58" t="s">
        <v>10</v>
      </c>
      <c r="S25" s="59" t="s">
        <v>79</v>
      </c>
      <c r="T25" s="59"/>
      <c r="U25" s="59"/>
      <c r="V25" s="59"/>
      <c r="W25" s="59"/>
      <c r="X25" s="59"/>
      <c r="Y25" s="60"/>
      <c r="Z25" s="8"/>
      <c r="AA25" s="9"/>
    </row>
    <row r="26" spans="3:27" ht="15" customHeight="1" x14ac:dyDescent="0.25">
      <c r="C26" s="35" t="s">
        <v>47</v>
      </c>
      <c r="D26" s="29"/>
      <c r="E26" s="29"/>
      <c r="F26" s="29"/>
      <c r="G26" s="29"/>
      <c r="H26" s="36"/>
      <c r="I26" s="37">
        <v>1600</v>
      </c>
      <c r="J26" s="19">
        <v>1400</v>
      </c>
      <c r="K26" s="7"/>
      <c r="L26" s="8" t="s">
        <v>7</v>
      </c>
      <c r="O26" s="29"/>
      <c r="P26" s="52" t="s">
        <v>9</v>
      </c>
      <c r="Q26" s="52" t="s">
        <v>78</v>
      </c>
      <c r="R26" s="52" t="s">
        <v>10</v>
      </c>
      <c r="S26" s="52" t="s">
        <v>80</v>
      </c>
      <c r="T26" s="29" t="s">
        <v>81</v>
      </c>
      <c r="U26" s="29"/>
      <c r="V26" s="52" t="s">
        <v>10</v>
      </c>
      <c r="W26" s="52" t="s">
        <v>82</v>
      </c>
      <c r="X26" s="52" t="s">
        <v>83</v>
      </c>
      <c r="Y26" s="29"/>
      <c r="Z26" s="8"/>
      <c r="AA26" s="7"/>
    </row>
    <row r="27" spans="3:27" ht="15" customHeight="1" x14ac:dyDescent="0.25">
      <c r="C27" s="38" t="s">
        <v>48</v>
      </c>
      <c r="D27" s="39"/>
      <c r="E27" s="39"/>
      <c r="F27" s="39"/>
      <c r="G27" s="39"/>
      <c r="H27" s="40"/>
      <c r="I27" s="41">
        <v>55100</v>
      </c>
      <c r="J27" s="20">
        <v>45400</v>
      </c>
      <c r="K27" s="7"/>
      <c r="L27" s="8" t="s">
        <v>7</v>
      </c>
      <c r="O27" s="29"/>
      <c r="P27" s="52" t="s">
        <v>9</v>
      </c>
      <c r="Q27" s="52">
        <f>I25</f>
        <v>63000</v>
      </c>
      <c r="R27" s="52" t="s">
        <v>10</v>
      </c>
      <c r="S27" s="52" t="s">
        <v>80</v>
      </c>
      <c r="T27" s="52">
        <f>-I26</f>
        <v>-1600</v>
      </c>
      <c r="U27" s="52" t="s">
        <v>83</v>
      </c>
      <c r="V27" s="29"/>
      <c r="W27" s="29"/>
      <c r="X27" s="29"/>
      <c r="Y27" s="29"/>
      <c r="Z27" s="8"/>
      <c r="AA27" s="7"/>
    </row>
    <row r="28" spans="3:27" ht="15" customHeight="1" x14ac:dyDescent="0.25">
      <c r="C28" s="35" t="s">
        <v>49</v>
      </c>
      <c r="D28" s="29"/>
      <c r="E28" s="29"/>
      <c r="F28" s="29"/>
      <c r="G28" s="29"/>
      <c r="H28" s="36"/>
      <c r="I28" s="37">
        <v>6900</v>
      </c>
      <c r="J28" s="19">
        <v>6700</v>
      </c>
      <c r="K28" s="7"/>
      <c r="L28" s="8" t="s">
        <v>7</v>
      </c>
      <c r="O28" s="52"/>
      <c r="P28" s="52" t="s">
        <v>9</v>
      </c>
      <c r="Q28" s="61">
        <f>Q27-T27</f>
        <v>64600</v>
      </c>
      <c r="R28" s="29"/>
      <c r="S28" s="29"/>
      <c r="T28" s="29"/>
      <c r="U28" s="29"/>
      <c r="V28" s="29"/>
      <c r="W28" s="29"/>
      <c r="X28" s="29"/>
      <c r="Y28" s="29"/>
      <c r="Z28" s="8"/>
      <c r="AA28" s="7"/>
    </row>
    <row r="29" spans="3:27" ht="15" customHeight="1" x14ac:dyDescent="0.25">
      <c r="C29" s="38" t="s">
        <v>50</v>
      </c>
      <c r="D29" s="39"/>
      <c r="E29" s="39"/>
      <c r="F29" s="39"/>
      <c r="G29" s="39"/>
      <c r="H29" s="40"/>
      <c r="I29" s="41">
        <v>4500</v>
      </c>
      <c r="J29" s="20">
        <v>5000</v>
      </c>
      <c r="K29" s="7"/>
      <c r="L29" s="8" t="s">
        <v>7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8"/>
      <c r="AA29" s="7"/>
    </row>
    <row r="30" spans="3:27" ht="15" customHeight="1" x14ac:dyDescent="0.25">
      <c r="C30" s="35" t="s">
        <v>51</v>
      </c>
      <c r="D30" s="29"/>
      <c r="E30" s="29"/>
      <c r="F30" s="29"/>
      <c r="G30" s="29"/>
      <c r="H30" s="36"/>
      <c r="I30" s="37">
        <v>7700</v>
      </c>
      <c r="J30" s="19">
        <v>5800</v>
      </c>
      <c r="K30" s="7"/>
      <c r="L30" s="8" t="s">
        <v>7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8"/>
      <c r="AA30" s="7"/>
    </row>
    <row r="31" spans="3:27" ht="15" customHeight="1" x14ac:dyDescent="0.25">
      <c r="C31" s="35" t="s">
        <v>52</v>
      </c>
      <c r="D31" s="29"/>
      <c r="E31" s="29"/>
      <c r="F31" s="29"/>
      <c r="G31" s="29"/>
      <c r="H31" s="36"/>
      <c r="I31" s="37">
        <v>1600</v>
      </c>
      <c r="J31" s="19">
        <v>700</v>
      </c>
      <c r="K31" s="7"/>
      <c r="L31" s="8" t="s">
        <v>7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8"/>
      <c r="AA31" s="7"/>
    </row>
    <row r="32" spans="3:27" ht="15" customHeight="1" x14ac:dyDescent="0.25">
      <c r="C32" s="38" t="s">
        <v>28</v>
      </c>
      <c r="D32" s="39"/>
      <c r="E32" s="39"/>
      <c r="F32" s="39"/>
      <c r="G32" s="39"/>
      <c r="H32" s="40"/>
      <c r="I32" s="41">
        <v>800</v>
      </c>
      <c r="J32" s="20">
        <v>600</v>
      </c>
      <c r="K32" s="7"/>
      <c r="L32" s="8" t="s">
        <v>7</v>
      </c>
      <c r="M32" s="72" t="s">
        <v>27</v>
      </c>
      <c r="N32" s="62" t="s">
        <v>33</v>
      </c>
      <c r="O32" s="49" t="s">
        <v>9</v>
      </c>
      <c r="P32" s="63" t="s">
        <v>20</v>
      </c>
      <c r="Q32" s="63" t="s">
        <v>70</v>
      </c>
      <c r="R32" s="63" t="s">
        <v>10</v>
      </c>
      <c r="S32" s="63" t="s">
        <v>71</v>
      </c>
      <c r="T32" s="63" t="s">
        <v>21</v>
      </c>
      <c r="U32" s="64" t="s">
        <v>19</v>
      </c>
      <c r="V32" s="69" t="s">
        <v>84</v>
      </c>
      <c r="W32" s="65"/>
      <c r="X32" s="65"/>
      <c r="Y32" s="51"/>
      <c r="Z32" s="8"/>
      <c r="AA32" s="7"/>
    </row>
    <row r="33" spans="1:27" ht="15" customHeight="1" x14ac:dyDescent="0.25">
      <c r="C33" s="38" t="s">
        <v>53</v>
      </c>
      <c r="D33" s="39"/>
      <c r="E33" s="39"/>
      <c r="F33" s="39"/>
      <c r="G33" s="39"/>
      <c r="H33" s="40"/>
      <c r="I33" s="41">
        <v>3800</v>
      </c>
      <c r="J33" s="20">
        <v>3600</v>
      </c>
      <c r="K33" s="7"/>
      <c r="L33" s="8" t="s">
        <v>7</v>
      </c>
      <c r="N33" s="29"/>
      <c r="O33" s="52" t="s">
        <v>9</v>
      </c>
      <c r="P33" s="52" t="s">
        <v>20</v>
      </c>
      <c r="Q33" s="8">
        <f>Q23</f>
        <v>6600</v>
      </c>
      <c r="R33" s="52" t="s">
        <v>10</v>
      </c>
      <c r="S33" s="8">
        <f>I33</f>
        <v>3800</v>
      </c>
      <c r="T33" s="17" t="s">
        <v>21</v>
      </c>
      <c r="U33" s="53" t="s">
        <v>19</v>
      </c>
      <c r="V33" s="52" t="s">
        <v>85</v>
      </c>
      <c r="W33" s="52">
        <f>I19</f>
        <v>153300</v>
      </c>
      <c r="X33" s="52" t="s">
        <v>86</v>
      </c>
      <c r="Y33" s="52">
        <f>J19</f>
        <v>140300</v>
      </c>
      <c r="Z33" s="8"/>
      <c r="AA33" s="7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8" t="s">
        <v>7</v>
      </c>
      <c r="N34" s="29"/>
      <c r="O34" s="52" t="s">
        <v>9</v>
      </c>
      <c r="P34" s="55">
        <f>(Q33-S33)/AVERAGE(W33,Y33)</f>
        <v>1.9073569482288829E-2</v>
      </c>
      <c r="Q34" s="56" t="s">
        <v>92</v>
      </c>
      <c r="R34" s="29"/>
      <c r="S34" s="29"/>
      <c r="T34" s="29"/>
      <c r="U34" s="29"/>
      <c r="V34" s="29"/>
      <c r="W34" s="21" t="str">
        <f>IF(P34&gt;=2.6%,"GOOD", "BAD")</f>
        <v>BAD</v>
      </c>
      <c r="X34" s="29"/>
      <c r="Y34" s="29"/>
      <c r="Z34" s="8"/>
      <c r="AA34" s="7"/>
    </row>
    <row r="35" spans="1:27" ht="15" customHeight="1" x14ac:dyDescent="0.25">
      <c r="C35" s="28" t="s">
        <v>54</v>
      </c>
      <c r="F35" s="7"/>
      <c r="G35" s="7"/>
      <c r="H35" s="7"/>
      <c r="I35" s="7"/>
      <c r="J35" s="7"/>
      <c r="K35" s="7"/>
      <c r="L35" s="8" t="s">
        <v>7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8"/>
      <c r="AA35" s="7"/>
    </row>
    <row r="36" spans="1:27" ht="15" customHeight="1" x14ac:dyDescent="0.25">
      <c r="F36" s="7"/>
      <c r="G36" s="7"/>
      <c r="H36" s="7"/>
      <c r="I36" s="7"/>
      <c r="J36" s="7"/>
      <c r="K36" s="7"/>
      <c r="L36" s="8" t="s">
        <v>7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8"/>
      <c r="AA36" s="7"/>
    </row>
    <row r="37" spans="1:27" ht="15" customHeight="1" x14ac:dyDescent="0.25">
      <c r="C37" s="45" t="s">
        <v>55</v>
      </c>
      <c r="D37" s="14"/>
      <c r="E37" s="14"/>
      <c r="F37" s="18"/>
      <c r="G37" s="18"/>
      <c r="H37" s="22"/>
      <c r="I37" s="46">
        <v>2.2000000000000002</v>
      </c>
      <c r="J37" s="47" t="s">
        <v>26</v>
      </c>
      <c r="K37" s="7"/>
      <c r="L37" s="8" t="s">
        <v>7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8"/>
      <c r="AA37" s="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8" t="s">
        <v>7</v>
      </c>
      <c r="M38" s="72" t="s">
        <v>29</v>
      </c>
      <c r="N38" s="48" t="s">
        <v>34</v>
      </c>
      <c r="O38" s="70"/>
      <c r="P38" s="70"/>
      <c r="Q38" s="49" t="s">
        <v>9</v>
      </c>
      <c r="R38" s="49" t="s">
        <v>78</v>
      </c>
      <c r="S38" s="50" t="s">
        <v>19</v>
      </c>
      <c r="T38" s="49" t="s">
        <v>87</v>
      </c>
      <c r="U38" s="70"/>
      <c r="V38" s="70"/>
      <c r="W38" s="70"/>
      <c r="X38" s="70"/>
      <c r="Y38" s="51"/>
      <c r="Z38" s="8"/>
      <c r="AA38" s="7"/>
    </row>
    <row r="39" spans="1:27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8" t="s">
        <v>7</v>
      </c>
      <c r="N39" s="29"/>
      <c r="O39" s="29"/>
      <c r="P39" s="29"/>
      <c r="Q39" s="52" t="s">
        <v>9</v>
      </c>
      <c r="R39" s="52">
        <f>I25</f>
        <v>63000</v>
      </c>
      <c r="S39" s="53" t="s">
        <v>19</v>
      </c>
      <c r="T39" s="52">
        <f>I21</f>
        <v>42500</v>
      </c>
      <c r="U39" s="29"/>
      <c r="V39" s="29"/>
      <c r="W39" s="29"/>
      <c r="X39" s="29"/>
      <c r="Y39" s="29"/>
      <c r="Z39" s="8"/>
      <c r="AA39" s="7"/>
    </row>
    <row r="40" spans="1:27" ht="15" customHeight="1" x14ac:dyDescent="0.25">
      <c r="L40" s="8" t="s">
        <v>7</v>
      </c>
      <c r="N40" s="29"/>
      <c r="O40" s="29"/>
      <c r="P40" s="29"/>
      <c r="Q40" s="52" t="s">
        <v>9</v>
      </c>
      <c r="R40" s="71">
        <f>R39/T39</f>
        <v>1.4823529411764707</v>
      </c>
      <c r="S40" s="56" t="s">
        <v>93</v>
      </c>
      <c r="T40" s="29"/>
      <c r="U40" s="29"/>
      <c r="V40" s="29"/>
      <c r="W40" s="29"/>
      <c r="X40" s="29"/>
      <c r="Y40" s="29"/>
      <c r="Z40" s="8"/>
      <c r="AA40" s="7"/>
    </row>
    <row r="41" spans="1:27" ht="15" customHeight="1" x14ac:dyDescent="0.25">
      <c r="L41" s="8" t="s">
        <v>7</v>
      </c>
      <c r="N41" s="29"/>
      <c r="O41" s="29"/>
      <c r="P41" s="29"/>
      <c r="Q41" s="29"/>
      <c r="R41" s="21" t="str">
        <f>IF(R40&lt;=300%,"GOOD", "BAD")</f>
        <v>GOOD</v>
      </c>
      <c r="S41" s="29"/>
      <c r="T41" s="29"/>
      <c r="U41" s="29"/>
      <c r="V41" s="29"/>
      <c r="W41" s="29"/>
      <c r="X41" s="29"/>
      <c r="Z41" s="8"/>
      <c r="AA41" s="7"/>
    </row>
    <row r="42" spans="1:27" ht="15" customHeight="1" x14ac:dyDescent="0.25">
      <c r="L42" s="8" t="s">
        <v>7</v>
      </c>
      <c r="Z42" s="8"/>
      <c r="AA42" s="7"/>
    </row>
    <row r="43" spans="1:27" ht="15" customHeight="1" x14ac:dyDescent="0.25">
      <c r="L43" s="8" t="s">
        <v>7</v>
      </c>
      <c r="Z43" s="8"/>
      <c r="AA43" s="7"/>
    </row>
    <row r="44" spans="1:27" ht="15" customHeight="1" x14ac:dyDescent="0.25">
      <c r="L44" s="8" t="s">
        <v>7</v>
      </c>
      <c r="Z44" s="8"/>
      <c r="AA44" s="7"/>
    </row>
    <row r="45" spans="1:27" ht="15" customHeight="1" x14ac:dyDescent="0.25">
      <c r="L45" s="8" t="s">
        <v>7</v>
      </c>
      <c r="Z45" s="8"/>
      <c r="AA45" s="7"/>
    </row>
    <row r="46" spans="1:27" ht="15" customHeight="1" x14ac:dyDescent="0.25">
      <c r="L46" s="8" t="s">
        <v>7</v>
      </c>
      <c r="Z46" s="8"/>
      <c r="AA46" s="7"/>
    </row>
    <row r="47" spans="1:27" ht="15" customHeight="1" x14ac:dyDescent="0.25">
      <c r="L47" s="8" t="s">
        <v>7</v>
      </c>
      <c r="Z47" s="8"/>
      <c r="AA47" s="7"/>
    </row>
    <row r="48" spans="1:27" ht="15" customHeight="1" x14ac:dyDescent="0.25">
      <c r="L48" s="8" t="s">
        <v>7</v>
      </c>
      <c r="Z48" s="8"/>
      <c r="AA48" s="7"/>
    </row>
    <row r="49" spans="12:27" ht="15" customHeight="1" x14ac:dyDescent="0.25">
      <c r="L49" s="8" t="s">
        <v>7</v>
      </c>
      <c r="Z49" s="8"/>
      <c r="AA49" s="7"/>
    </row>
    <row r="50" spans="12:27" ht="15" customHeight="1" x14ac:dyDescent="0.25">
      <c r="L50" s="8" t="s">
        <v>7</v>
      </c>
      <c r="Z50" s="8"/>
      <c r="AA50" s="7"/>
    </row>
    <row r="51" spans="12:27" ht="15" customHeight="1" x14ac:dyDescent="0.25">
      <c r="L51" s="8" t="s">
        <v>7</v>
      </c>
      <c r="Z51" s="8"/>
    </row>
    <row r="52" spans="12:27" ht="15" customHeight="1" x14ac:dyDescent="0.25">
      <c r="L52" s="8" t="s">
        <v>7</v>
      </c>
      <c r="Z52" s="8"/>
    </row>
    <row r="53" spans="12:27" ht="15" customHeight="1" x14ac:dyDescent="0.25">
      <c r="L53" s="8" t="s">
        <v>7</v>
      </c>
      <c r="Z53" s="8"/>
    </row>
    <row r="54" spans="12:27" ht="15" customHeight="1" x14ac:dyDescent="0.25">
      <c r="L54" s="8" t="s">
        <v>7</v>
      </c>
      <c r="Z54" s="8"/>
    </row>
    <row r="55" spans="12:27" ht="15" customHeight="1" x14ac:dyDescent="0.25">
      <c r="L55" s="8" t="s">
        <v>7</v>
      </c>
      <c r="Z55" s="8"/>
    </row>
    <row r="56" spans="12:27" ht="15" customHeight="1" x14ac:dyDescent="0.25">
      <c r="L56" s="8" t="s">
        <v>7</v>
      </c>
      <c r="Z56" s="8"/>
    </row>
    <row r="57" spans="12:27" ht="15" customHeight="1" x14ac:dyDescent="0.25">
      <c r="L57" s="8" t="s">
        <v>7</v>
      </c>
      <c r="Z57" s="8"/>
    </row>
    <row r="58" spans="12:27" ht="15" customHeight="1" x14ac:dyDescent="0.25">
      <c r="L58" s="8" t="s">
        <v>7</v>
      </c>
      <c r="Z58" s="8"/>
    </row>
    <row r="59" spans="12:27" ht="15" customHeight="1" x14ac:dyDescent="0.25">
      <c r="L59" s="8" t="s">
        <v>7</v>
      </c>
      <c r="Z59" s="8"/>
    </row>
    <row r="60" spans="12:27" x14ac:dyDescent="0.25">
      <c r="L60" s="8" t="s">
        <v>7</v>
      </c>
    </row>
  </sheetData>
  <conditionalFormatting sqref="R2">
    <cfRule type="cellIs" dxfId="1" priority="1" operator="equal">
      <formula>"is met"</formula>
    </cfRule>
    <cfRule type="cellIs" dxfId="0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2024-02-16T08:59:27Z</dcterms:modified>
</cp:coreProperties>
</file>