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wner\Desktop\OneDrive\Exam(6).2016.Fall\Excel\POWER_PACK\"/>
    </mc:Choice>
  </mc:AlternateContent>
  <bookViews>
    <workbookView xWindow="0" yWindow="0" windowWidth="24000" windowHeight="9735"/>
  </bookViews>
  <sheets>
    <sheet name="TOC" sheetId="1" r:id="rId1"/>
    <sheet name="Problem 1" sheetId="7" r:id="rId2"/>
    <sheet name="Problem 2" sheetId="5" r:id="rId3"/>
    <sheet name="Problem 3" sheetId="8" r:id="rId4"/>
    <sheet name="Problem 4" sheetId="9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9" i="5" l="1"/>
  <c r="Y9" i="9"/>
  <c r="S13" i="9"/>
  <c r="T13" i="9" s="1"/>
  <c r="R35" i="9"/>
  <c r="Y9" i="8"/>
  <c r="S13" i="8"/>
  <c r="T13" i="8" s="1"/>
  <c r="R35" i="8"/>
  <c r="S13" i="5"/>
  <c r="T13" i="5" s="1"/>
  <c r="S16" i="5"/>
  <c r="T16" i="5" s="1"/>
  <c r="R35" i="5"/>
  <c r="Y9" i="7"/>
  <c r="S13" i="7"/>
  <c r="T13" i="7" s="1"/>
  <c r="R35" i="7"/>
  <c r="S16" i="9" l="1"/>
  <c r="T16" i="9" s="1"/>
  <c r="S16" i="7"/>
  <c r="T16" i="7" s="1"/>
  <c r="S16" i="8"/>
  <c r="T16" i="8" s="1"/>
  <c r="T28" i="9"/>
  <c r="V11" i="9"/>
  <c r="U11" i="9"/>
  <c r="T28" i="8"/>
  <c r="V11" i="8"/>
  <c r="U11" i="8"/>
  <c r="T28" i="5"/>
  <c r="V11" i="5"/>
  <c r="U11" i="5"/>
  <c r="T28" i="7"/>
  <c r="V11" i="7"/>
  <c r="U11" i="7"/>
  <c r="Y35" i="9" l="1"/>
  <c r="T26" i="9"/>
  <c r="T24" i="9"/>
  <c r="X26" i="9"/>
  <c r="U13" i="9"/>
  <c r="U16" i="9"/>
  <c r="U15" i="9"/>
  <c r="Y35" i="8"/>
  <c r="T24" i="8"/>
  <c r="T26" i="8"/>
  <c r="V15" i="9"/>
  <c r="V16" i="9" s="1"/>
  <c r="X26" i="8"/>
  <c r="V15" i="8"/>
  <c r="V16" i="8" s="1"/>
  <c r="U16" i="8"/>
  <c r="U15" i="8"/>
  <c r="U13" i="8"/>
  <c r="Y35" i="5"/>
  <c r="T24" i="5"/>
  <c r="T26" i="5"/>
  <c r="X26" i="5"/>
  <c r="U13" i="5"/>
  <c r="U16" i="5"/>
  <c r="U15" i="5"/>
  <c r="Y35" i="7"/>
  <c r="T24" i="7"/>
  <c r="T26" i="7"/>
  <c r="V15" i="5"/>
  <c r="V16" i="5" s="1"/>
  <c r="X26" i="7"/>
  <c r="U13" i="7"/>
  <c r="U16" i="7"/>
  <c r="U15" i="7"/>
  <c r="V15" i="7"/>
  <c r="V16" i="7" s="1"/>
  <c r="R5" i="9" l="1"/>
  <c r="R5" i="8"/>
  <c r="R5" i="5"/>
  <c r="R5" i="7"/>
  <c r="X24" i="9" l="1"/>
  <c r="U35" i="9"/>
  <c r="S12" i="9"/>
  <c r="U35" i="8"/>
  <c r="X24" i="8"/>
  <c r="S12" i="8"/>
  <c r="U35" i="5"/>
  <c r="S12" i="5"/>
  <c r="V12" i="5" s="1"/>
  <c r="V13" i="5" s="1"/>
  <c r="V14" i="5" s="1"/>
  <c r="V17" i="5" s="1"/>
  <c r="X24" i="5"/>
  <c r="X24" i="7"/>
  <c r="U35" i="7"/>
  <c r="S12" i="7"/>
  <c r="U12" i="8" l="1"/>
  <c r="U14" i="8" s="1"/>
  <c r="U17" i="8" s="1"/>
  <c r="V12" i="8"/>
  <c r="V13" i="8" s="1"/>
  <c r="V14" i="8" s="1"/>
  <c r="V17" i="8" s="1"/>
  <c r="T12" i="9"/>
  <c r="T14" i="9" s="1"/>
  <c r="T17" i="9" s="1"/>
  <c r="S14" i="9"/>
  <c r="S17" i="9" s="1"/>
  <c r="U12" i="9"/>
  <c r="U14" i="9" s="1"/>
  <c r="U17" i="9" s="1"/>
  <c r="V12" i="9"/>
  <c r="T12" i="8"/>
  <c r="T14" i="8" s="1"/>
  <c r="T17" i="8" s="1"/>
  <c r="S14" i="8"/>
  <c r="S17" i="8" s="1"/>
  <c r="V12" i="7"/>
  <c r="V13" i="7" s="1"/>
  <c r="V14" i="7" s="1"/>
  <c r="V17" i="7" s="1"/>
  <c r="U12" i="7"/>
  <c r="U14" i="7" s="1"/>
  <c r="U17" i="7" s="1"/>
  <c r="T12" i="5"/>
  <c r="T14" i="5" s="1"/>
  <c r="T17" i="5" s="1"/>
  <c r="S14" i="5"/>
  <c r="S17" i="5" s="1"/>
  <c r="U12" i="5"/>
  <c r="U14" i="5" s="1"/>
  <c r="U17" i="5" s="1"/>
  <c r="T12" i="7"/>
  <c r="T14" i="7" s="1"/>
  <c r="T17" i="7" s="1"/>
  <c r="S14" i="7"/>
  <c r="S17" i="7" s="1"/>
  <c r="U20" i="8" l="1"/>
  <c r="W35" i="8" s="1"/>
  <c r="R36" i="8" s="1"/>
  <c r="V13" i="9"/>
  <c r="V14" i="9" s="1"/>
  <c r="V17" i="9" s="1"/>
  <c r="U20" i="9" s="1"/>
  <c r="U20" i="5"/>
  <c r="W35" i="5" s="1"/>
  <c r="R36" i="5" s="1"/>
  <c r="U20" i="7"/>
  <c r="W35" i="7" s="1"/>
  <c r="R36" i="7" s="1"/>
  <c r="V26" i="7"/>
  <c r="Z26" i="7" s="1"/>
  <c r="V26" i="8" l="1"/>
  <c r="Z26" i="8" s="1"/>
  <c r="V24" i="8"/>
  <c r="Z24" i="8" s="1"/>
  <c r="R32" i="8" s="1"/>
  <c r="V24" i="7"/>
  <c r="Z24" i="7" s="1"/>
  <c r="W35" i="9"/>
  <c r="R36" i="9" s="1"/>
  <c r="V26" i="9"/>
  <c r="Z26" i="9" s="1"/>
  <c r="V24" i="9"/>
  <c r="Z24" i="9" s="1"/>
  <c r="V24" i="5"/>
  <c r="Z24" i="5" s="1"/>
  <c r="V26" i="5"/>
  <c r="Z26" i="5" s="1"/>
  <c r="R30" i="5" s="1"/>
  <c r="R32" i="7"/>
  <c r="R30" i="7"/>
  <c r="R30" i="8" l="1"/>
  <c r="R32" i="5"/>
  <c r="R32" i="9"/>
  <c r="R30" i="9"/>
</calcChain>
</file>

<file path=xl/sharedStrings.xml><?xml version="1.0" encoding="utf-8"?>
<sst xmlns="http://schemas.openxmlformats.org/spreadsheetml/2006/main" count="864" uniqueCount="81">
  <si>
    <t>Question</t>
  </si>
  <si>
    <t>Sheet</t>
  </si>
  <si>
    <t>Type</t>
  </si>
  <si>
    <t>Reading:</t>
  </si>
  <si>
    <t>Model:</t>
  </si>
  <si>
    <t>Problem Type:</t>
  </si>
  <si>
    <t>Given</t>
  </si>
  <si>
    <t>Return to TOC</t>
  </si>
  <si>
    <t>|</t>
  </si>
  <si>
    <t>Find</t>
  </si>
  <si>
    <t>=</t>
  </si>
  <si>
    <t>-</t>
  </si>
  <si>
    <t>Problem 1</t>
  </si>
  <si>
    <t>Problem 2</t>
  </si>
  <si>
    <t>Problem 3</t>
  </si>
  <si>
    <t>Problem 4</t>
  </si>
  <si>
    <t>Solvency II Capital Requirements</t>
  </si>
  <si>
    <t>Odomirok.25-Solv2</t>
  </si>
  <si>
    <t>solvency 2 capital requirement &amp; regulatory action</t>
  </si>
  <si>
    <t>Calculating SCR is trivial. You just have to know to use the 99.5th percentile in the model results</t>
  </si>
  <si>
    <t>IFRS assets</t>
  </si>
  <si>
    <t>SCR</t>
  </si>
  <si>
    <t xml:space="preserve">  &lt;== part (a)</t>
  </si>
  <si>
    <t>free surplus</t>
  </si>
  <si>
    <t>?</t>
  </si>
  <si>
    <t>risk-free rate</t>
  </si>
  <si>
    <t>The hard part is calculating the risk margin. Once we have that, the rest is easy.</t>
  </si>
  <si>
    <t>illiquidity premium</t>
  </si>
  <si>
    <t>MCR</t>
  </si>
  <si>
    <t>cost-of-capital</t>
  </si>
  <si>
    <t>The number of columns in our table equals the number of years loss payments are expected to occur:</t>
  </si>
  <si>
    <t>risk margin</t>
  </si>
  <si>
    <t>above risk-free rate</t>
  </si>
  <si>
    <t xml:space="preserve">  = (R - i)</t>
  </si>
  <si>
    <t>best est. liabs</t>
  </si>
  <si>
    <t>year 1</t>
  </si>
  <si>
    <t>year 2</t>
  </si>
  <si>
    <t>(1)</t>
  </si>
  <si>
    <t>SCR = required capital</t>
  </si>
  <si>
    <t>(2)</t>
  </si>
  <si>
    <t>(R - i) = risk cost-of-capital</t>
  </si>
  <si>
    <r>
      <t xml:space="preserve">* Capital is held until the </t>
    </r>
    <r>
      <rPr>
        <u/>
        <sz val="11"/>
        <color theme="1"/>
        <rFont val="Calibri"/>
        <family val="2"/>
        <scheme val="minor"/>
      </rPr>
      <t>end</t>
    </r>
    <r>
      <rPr>
        <sz val="11"/>
        <color theme="1"/>
        <rFont val="Calibri"/>
        <family val="2"/>
        <scheme val="minor"/>
      </rPr>
      <t xml:space="preserve"> of the year.</t>
    </r>
  </si>
  <si>
    <t>(1) x (2)</t>
  </si>
  <si>
    <t>cost-of-capital in period</t>
  </si>
  <si>
    <t>(4)</t>
  </si>
  <si>
    <t>duration</t>
  </si>
  <si>
    <t>* Loss payments are expected to occur this many years:</t>
  </si>
  <si>
    <t>(5)</t>
  </si>
  <si>
    <t>discount rate</t>
  </si>
  <si>
    <r>
      <t xml:space="preserve">   </t>
    </r>
    <r>
      <rPr>
        <i/>
        <sz val="11"/>
        <color theme="1"/>
        <rFont val="Calibri"/>
        <family val="2"/>
        <scheme val="minor"/>
      </rPr>
      <t xml:space="preserve">(Assume payments are </t>
    </r>
    <r>
      <rPr>
        <i/>
        <u/>
        <sz val="11"/>
        <color theme="1"/>
        <rFont val="Calibri"/>
        <family val="2"/>
        <scheme val="minor"/>
      </rPr>
      <t>mid</t>
    </r>
    <r>
      <rPr>
        <i/>
        <sz val="11"/>
        <color theme="1"/>
        <rFont val="Calibri"/>
        <family val="2"/>
        <scheme val="minor"/>
      </rPr>
      <t>-year)</t>
    </r>
  </si>
  <si>
    <t>(6)</t>
  </si>
  <si>
    <t>discounted cost-of-capital</t>
  </si>
  <si>
    <t>* These are the Value-at-Risk model results:</t>
  </si>
  <si>
    <t>percentile</t>
  </si>
  <si>
    <t>VaR</t>
  </si>
  <si>
    <r>
      <t xml:space="preserve">   </t>
    </r>
    <r>
      <rPr>
        <i/>
        <sz val="11"/>
        <color theme="1"/>
        <rFont val="Calibri"/>
        <family val="2"/>
        <scheme val="minor"/>
      </rPr>
      <t>(Assume SCR values are constant for all</t>
    </r>
  </si>
  <si>
    <t xml:space="preserve">The risk margin is the sum of the values in row (6) = </t>
  </si>
  <si>
    <t xml:space="preserve">  &lt;== part (b)</t>
  </si>
  <si>
    <r>
      <t xml:space="preserve">    </t>
    </r>
    <r>
      <rPr>
        <i/>
        <sz val="11"/>
        <color theme="1"/>
        <rFont val="Calibri"/>
        <family val="2"/>
        <scheme val="minor"/>
      </rPr>
      <t>future years.)</t>
    </r>
  </si>
  <si>
    <t>The boundaries for ragulator action are:</t>
  </si>
  <si>
    <r>
      <t xml:space="preserve">(best est.) + margin + </t>
    </r>
    <r>
      <rPr>
        <sz val="11"/>
        <color rgb="FFFF0000"/>
        <rFont val="Calibri"/>
        <family val="2"/>
        <scheme val="minor"/>
      </rPr>
      <t>SCR</t>
    </r>
  </si>
  <si>
    <t>+</t>
  </si>
  <si>
    <t>Calculate the following under the Solvency II framework:</t>
  </si>
  <si>
    <r>
      <t xml:space="preserve">(best est.) + margin + </t>
    </r>
    <r>
      <rPr>
        <sz val="11"/>
        <color rgb="FFFF0000"/>
        <rFont val="Calibri"/>
        <family val="2"/>
        <scheme val="minor"/>
      </rPr>
      <t>MCR</t>
    </r>
  </si>
  <si>
    <t>(a)</t>
  </si>
  <si>
    <t>(b)</t>
  </si>
  <si>
    <t>The IFRS assets available</t>
  </si>
  <si>
    <r>
      <t xml:space="preserve">  &lt;== </t>
    </r>
    <r>
      <rPr>
        <i/>
        <sz val="11"/>
        <color rgb="FF0070C0"/>
        <rFont val="Calibri"/>
        <family val="2"/>
        <scheme val="minor"/>
      </rPr>
      <t>given in the statement of the problem</t>
    </r>
  </si>
  <si>
    <t>(c)</t>
  </si>
  <si>
    <t>regulator action</t>
  </si>
  <si>
    <t>(d)</t>
  </si>
  <si>
    <t>The assets available are</t>
  </si>
  <si>
    <t>Regulator action:</t>
  </si>
  <si>
    <t xml:space="preserve">  &lt;== part (c)</t>
  </si>
  <si>
    <t>And the free surplus</t>
  </si>
  <si>
    <t>assets available</t>
  </si>
  <si>
    <t>margin</t>
  </si>
  <si>
    <t>best est.</t>
  </si>
  <si>
    <t xml:space="preserve">  &lt;== part (d)</t>
  </si>
  <si>
    <t>Exam 6C: Solvency II</t>
  </si>
  <si>
    <t>2017.Spring #20 (From Exam 6-US)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</si>
</sst>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%"/>
    <numFmt numFmtId="165" formatCode="#,##0.0"/>
    <numFmt numFmtId="166" formatCode="0.000%"/>
    <numFmt numFmtId="167" formatCode="#,##0.000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u/>
      <sz val="11"/>
      <color theme="1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rgb="FF0070C0"/>
      <name val="Calibri"/>
      <family val="2"/>
      <scheme val="minor"/>
    </font>
    <font>
      <i/>
      <sz val="11"/>
      <color rgb="FF0070C0"/>
      <name val="Calibri"/>
      <family val="2"/>
      <scheme val="minor"/>
    </font>
    <font>
      <b/>
      <sz val="11"/>
      <color rgb="FF00B05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3" fillId="0" borderId="0" applyNumberFormat="0" applyFill="0" applyBorder="0" applyAlignment="0" applyProtection="0"/>
    <xf numFmtId="0" fontId="6" fillId="4" borderId="0" applyNumberFormat="0" applyBorder="0" applyAlignment="0" applyProtection="0"/>
    <xf numFmtId="0" fontId="7" fillId="5" borderId="0" applyNumberFormat="0" applyBorder="0" applyAlignment="0" applyProtection="0"/>
    <xf numFmtId="0" fontId="8" fillId="6" borderId="0" applyNumberFormat="0" applyBorder="0" applyAlignment="0" applyProtection="0"/>
    <xf numFmtId="9" fontId="4" fillId="0" borderId="0" applyFont="0" applyFill="0" applyBorder="0" applyAlignment="0" applyProtection="0"/>
  </cellStyleXfs>
  <cellXfs count="88">
    <xf numFmtId="0" fontId="0" fillId="0" borderId="0" xfId="0"/>
    <xf numFmtId="0" fontId="0" fillId="2" borderId="0" xfId="0" applyFont="1" applyFill="1"/>
    <xf numFmtId="0" fontId="0" fillId="2" borderId="0" xfId="0" applyFont="1" applyFill="1" applyBorder="1"/>
    <xf numFmtId="0" fontId="1" fillId="2" borderId="1" xfId="0" applyFont="1" applyFill="1" applyBorder="1" applyAlignment="1">
      <alignment horizontal="center"/>
    </xf>
    <xf numFmtId="0" fontId="0" fillId="2" borderId="0" xfId="0" applyFont="1" applyFill="1" applyAlignment="1">
      <alignment horizontal="center"/>
    </xf>
    <xf numFmtId="0" fontId="1" fillId="0" borderId="0" xfId="0" applyFont="1"/>
    <xf numFmtId="0" fontId="0" fillId="0" borderId="0" xfId="0" applyFont="1"/>
    <xf numFmtId="3" fontId="0" fillId="0" borderId="0" xfId="0" applyNumberFormat="1" applyFont="1"/>
    <xf numFmtId="3" fontId="0" fillId="0" borderId="0" xfId="0" applyNumberFormat="1" applyFont="1" applyAlignment="1">
      <alignment horizontal="center"/>
    </xf>
    <xf numFmtId="3" fontId="0" fillId="0" borderId="0" xfId="0" applyNumberFormat="1"/>
    <xf numFmtId="0" fontId="3" fillId="2" borderId="0" xfId="1" applyFill="1" applyAlignment="1">
      <alignment horizontal="center"/>
    </xf>
    <xf numFmtId="0" fontId="0" fillId="2" borderId="0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0" fillId="2" borderId="0" xfId="0" applyFont="1" applyFill="1" applyAlignment="1">
      <alignment horizontal="left"/>
    </xf>
    <xf numFmtId="0" fontId="3" fillId="2" borderId="0" xfId="1" applyFill="1" applyAlignment="1">
      <alignment horizontal="right"/>
    </xf>
    <xf numFmtId="0" fontId="0" fillId="0" borderId="5" xfId="0" applyFont="1" applyBorder="1"/>
    <xf numFmtId="3" fontId="1" fillId="0" borderId="0" xfId="0" applyNumberFormat="1" applyFont="1"/>
    <xf numFmtId="0" fontId="11" fillId="0" borderId="0" xfId="0" applyFont="1"/>
    <xf numFmtId="0" fontId="0" fillId="0" borderId="0" xfId="0" applyFont="1" applyAlignment="1">
      <alignment horizontal="center"/>
    </xf>
    <xf numFmtId="3" fontId="0" fillId="0" borderId="4" xfId="0" applyNumberFormat="1" applyFont="1" applyBorder="1"/>
    <xf numFmtId="3" fontId="0" fillId="0" borderId="5" xfId="0" applyNumberFormat="1" applyFont="1" applyBorder="1"/>
    <xf numFmtId="3" fontId="0" fillId="3" borderId="6" xfId="0" applyNumberFormat="1" applyFont="1" applyFill="1" applyBorder="1" applyAlignment="1">
      <alignment horizontal="center"/>
    </xf>
    <xf numFmtId="3" fontId="6" fillId="4" borderId="4" xfId="2" applyNumberFormat="1" applyBorder="1" applyAlignment="1">
      <alignment horizontal="center"/>
    </xf>
    <xf numFmtId="3" fontId="6" fillId="4" borderId="5" xfId="2" applyNumberFormat="1" applyBorder="1" applyAlignment="1">
      <alignment horizontal="center"/>
    </xf>
    <xf numFmtId="3" fontId="6" fillId="4" borderId="6" xfId="2" applyNumberFormat="1" applyBorder="1" applyAlignment="1">
      <alignment horizontal="center"/>
    </xf>
    <xf numFmtId="3" fontId="9" fillId="0" borderId="0" xfId="0" applyNumberFormat="1" applyFont="1"/>
    <xf numFmtId="3" fontId="0" fillId="0" borderId="6" xfId="0" applyNumberFormat="1" applyFont="1" applyFill="1" applyBorder="1" applyAlignment="1">
      <alignment horizontal="center"/>
    </xf>
    <xf numFmtId="3" fontId="0" fillId="0" borderId="10" xfId="0" applyNumberFormat="1" applyFont="1" applyBorder="1"/>
    <xf numFmtId="3" fontId="0" fillId="0" borderId="11" xfId="0" applyNumberFormat="1" applyFont="1" applyBorder="1"/>
    <xf numFmtId="166" fontId="0" fillId="3" borderId="12" xfId="5" applyNumberFormat="1" applyFont="1" applyFill="1" applyBorder="1"/>
    <xf numFmtId="3" fontId="0" fillId="0" borderId="13" xfId="0" applyNumberFormat="1" applyFont="1" applyBorder="1"/>
    <xf numFmtId="3" fontId="0" fillId="0" borderId="0" xfId="0" applyNumberFormat="1" applyFont="1" applyBorder="1"/>
    <xf numFmtId="3" fontId="0" fillId="0" borderId="3" xfId="0" applyNumberFormat="1" applyFont="1" applyFill="1" applyBorder="1" applyAlignment="1">
      <alignment horizontal="center"/>
    </xf>
    <xf numFmtId="3" fontId="0" fillId="0" borderId="14" xfId="0" applyNumberFormat="1" applyFont="1" applyBorder="1"/>
    <xf numFmtId="3" fontId="0" fillId="0" borderId="1" xfId="0" applyNumberFormat="1" applyFont="1" applyBorder="1"/>
    <xf numFmtId="166" fontId="0" fillId="3" borderId="2" xfId="5" applyNumberFormat="1" applyFont="1" applyFill="1" applyBorder="1"/>
    <xf numFmtId="3" fontId="0" fillId="3" borderId="3" xfId="0" applyNumberFormat="1" applyFont="1" applyFill="1" applyBorder="1"/>
    <xf numFmtId="166" fontId="0" fillId="3" borderId="3" xfId="5" applyNumberFormat="1" applyFont="1" applyFill="1" applyBorder="1"/>
    <xf numFmtId="3" fontId="8" fillId="6" borderId="7" xfId="4" applyNumberFormat="1" applyBorder="1" applyAlignment="1">
      <alignment horizontal="center"/>
    </xf>
    <xf numFmtId="166" fontId="0" fillId="3" borderId="2" xfId="5" applyNumberFormat="1" applyFont="1" applyFill="1" applyBorder="1" applyAlignment="1">
      <alignment horizontal="right"/>
    </xf>
    <xf numFmtId="3" fontId="0" fillId="3" borderId="2" xfId="0" applyNumberFormat="1" applyFont="1" applyFill="1" applyBorder="1"/>
    <xf numFmtId="3" fontId="0" fillId="0" borderId="2" xfId="0" applyNumberFormat="1" applyFont="1" applyBorder="1"/>
    <xf numFmtId="3" fontId="8" fillId="6" borderId="14" xfId="4" applyNumberFormat="1" applyBorder="1" applyAlignment="1">
      <alignment horizontal="right"/>
    </xf>
    <xf numFmtId="3" fontId="8" fillId="6" borderId="9" xfId="4" applyNumberFormat="1" applyBorder="1" applyAlignment="1">
      <alignment horizontal="right"/>
    </xf>
    <xf numFmtId="3" fontId="8" fillId="6" borderId="1" xfId="4" applyNumberFormat="1" applyBorder="1" applyAlignment="1">
      <alignment horizontal="right"/>
    </xf>
    <xf numFmtId="3" fontId="0" fillId="0" borderId="3" xfId="0" quotePrefix="1" applyNumberFormat="1" applyFont="1" applyBorder="1" applyAlignment="1">
      <alignment horizontal="center"/>
    </xf>
    <xf numFmtId="3" fontId="0" fillId="0" borderId="8" xfId="0" applyNumberFormat="1" applyFont="1" applyBorder="1"/>
    <xf numFmtId="3" fontId="0" fillId="0" borderId="0" xfId="0" applyNumberFormat="1" applyFont="1" applyFill="1" applyBorder="1"/>
    <xf numFmtId="166" fontId="0" fillId="0" borderId="13" xfId="5" applyNumberFormat="1" applyFont="1" applyBorder="1"/>
    <xf numFmtId="166" fontId="0" fillId="0" borderId="8" xfId="5" applyNumberFormat="1" applyFont="1" applyBorder="1"/>
    <xf numFmtId="166" fontId="0" fillId="0" borderId="0" xfId="5" applyNumberFormat="1" applyFont="1"/>
    <xf numFmtId="3" fontId="0" fillId="0" borderId="6" xfId="0" quotePrefix="1" applyNumberFormat="1" applyFont="1" applyBorder="1" applyAlignment="1">
      <alignment horizontal="center"/>
    </xf>
    <xf numFmtId="4" fontId="0" fillId="0" borderId="4" xfId="0" applyNumberFormat="1" applyFont="1" applyBorder="1"/>
    <xf numFmtId="4" fontId="0" fillId="0" borderId="7" xfId="0" applyNumberFormat="1" applyFont="1" applyBorder="1"/>
    <xf numFmtId="4" fontId="0" fillId="0" borderId="5" xfId="0" applyNumberFormat="1" applyFont="1" applyBorder="1"/>
    <xf numFmtId="3" fontId="0" fillId="0" borderId="13" xfId="0" applyNumberFormat="1" applyFont="1" applyBorder="1" applyAlignment="1">
      <alignment horizontal="right"/>
    </xf>
    <xf numFmtId="3" fontId="0" fillId="0" borderId="8" xfId="0" applyNumberFormat="1" applyFont="1" applyBorder="1" applyAlignment="1">
      <alignment horizontal="right"/>
    </xf>
    <xf numFmtId="3" fontId="0" fillId="0" borderId="0" xfId="0" applyNumberFormat="1" applyFont="1" applyAlignment="1">
      <alignment horizontal="right"/>
    </xf>
    <xf numFmtId="0" fontId="0" fillId="3" borderId="6" xfId="0" applyFont="1" applyFill="1" applyBorder="1" applyAlignment="1">
      <alignment horizontal="center"/>
    </xf>
    <xf numFmtId="3" fontId="0" fillId="0" borderId="12" xfId="0" quotePrefix="1" applyNumberFormat="1" applyFont="1" applyBorder="1" applyAlignment="1">
      <alignment horizontal="center"/>
    </xf>
    <xf numFmtId="4" fontId="0" fillId="0" borderId="10" xfId="0" applyNumberFormat="1" applyFont="1" applyBorder="1"/>
    <xf numFmtId="4" fontId="0" fillId="0" borderId="15" xfId="0" applyNumberFormat="1" applyFont="1" applyBorder="1"/>
    <xf numFmtId="4" fontId="0" fillId="0" borderId="11" xfId="0" applyNumberFormat="1" applyFont="1" applyBorder="1"/>
    <xf numFmtId="167" fontId="0" fillId="0" borderId="10" xfId="0" applyNumberFormat="1" applyFont="1" applyBorder="1"/>
    <xf numFmtId="3" fontId="14" fillId="0" borderId="7" xfId="0" applyNumberFormat="1" applyFont="1" applyBorder="1" applyAlignment="1">
      <alignment horizontal="center"/>
    </xf>
    <xf numFmtId="3" fontId="0" fillId="0" borderId="6" xfId="0" applyNumberFormat="1" applyFont="1" applyBorder="1" applyAlignment="1">
      <alignment horizontal="center"/>
    </xf>
    <xf numFmtId="164" fontId="0" fillId="0" borderId="13" xfId="5" applyNumberFormat="1" applyFont="1" applyBorder="1" applyAlignment="1">
      <alignment horizontal="center"/>
    </xf>
    <xf numFmtId="3" fontId="0" fillId="3" borderId="3" xfId="0" applyNumberFormat="1" applyFont="1" applyFill="1" applyBorder="1" applyAlignment="1">
      <alignment horizontal="center"/>
    </xf>
    <xf numFmtId="3" fontId="7" fillId="5" borderId="4" xfId="3" applyNumberFormat="1" applyBorder="1"/>
    <xf numFmtId="3" fontId="7" fillId="5" borderId="5" xfId="3" applyNumberFormat="1" applyBorder="1"/>
    <xf numFmtId="4" fontId="7" fillId="5" borderId="6" xfId="3" applyNumberFormat="1" applyBorder="1"/>
    <xf numFmtId="164" fontId="0" fillId="0" borderId="14" xfId="5" applyNumberFormat="1" applyFont="1" applyBorder="1" applyAlignment="1">
      <alignment horizontal="center"/>
    </xf>
    <xf numFmtId="3" fontId="0" fillId="3" borderId="2" xfId="0" applyNumberFormat="1" applyFont="1" applyFill="1" applyBorder="1" applyAlignment="1">
      <alignment horizontal="center"/>
    </xf>
    <xf numFmtId="4" fontId="0" fillId="0" borderId="0" xfId="0" applyNumberFormat="1" applyFont="1" applyAlignment="1">
      <alignment horizontal="center"/>
    </xf>
    <xf numFmtId="4" fontId="12" fillId="0" borderId="0" xfId="0" applyNumberFormat="1" applyFont="1" applyAlignment="1">
      <alignment horizontal="center"/>
    </xf>
    <xf numFmtId="3" fontId="10" fillId="0" borderId="4" xfId="0" applyNumberFormat="1" applyFont="1" applyBorder="1"/>
    <xf numFmtId="3" fontId="10" fillId="0" borderId="5" xfId="0" applyNumberFormat="1" applyFont="1" applyBorder="1"/>
    <xf numFmtId="3" fontId="10" fillId="0" borderId="5" xfId="0" applyNumberFormat="1" applyFont="1" applyBorder="1" applyAlignment="1">
      <alignment horizontal="center"/>
    </xf>
    <xf numFmtId="3" fontId="10" fillId="0" borderId="6" xfId="0" applyNumberFormat="1" applyFont="1" applyBorder="1" applyAlignment="1">
      <alignment horizontal="center"/>
    </xf>
    <xf numFmtId="3" fontId="15" fillId="0" borderId="0" xfId="0" applyNumberFormat="1" applyFont="1"/>
    <xf numFmtId="3" fontId="17" fillId="0" borderId="0" xfId="0" applyNumberFormat="1" applyFont="1"/>
    <xf numFmtId="3" fontId="0" fillId="7" borderId="4" xfId="0" applyNumberFormat="1" applyFont="1" applyFill="1" applyBorder="1"/>
    <xf numFmtId="3" fontId="0" fillId="7" borderId="5" xfId="0" applyNumberFormat="1" applyFont="1" applyFill="1" applyBorder="1"/>
    <xf numFmtId="3" fontId="5" fillId="7" borderId="5" xfId="0" applyNumberFormat="1" applyFont="1" applyFill="1" applyBorder="1"/>
    <xf numFmtId="3" fontId="0" fillId="7" borderId="6" xfId="0" applyNumberFormat="1" applyFont="1" applyFill="1" applyBorder="1"/>
    <xf numFmtId="0" fontId="0" fillId="0" borderId="0" xfId="0" applyFont="1" applyAlignment="1">
      <alignment horizontal="right"/>
    </xf>
    <xf numFmtId="165" fontId="0" fillId="8" borderId="7" xfId="0" applyNumberFormat="1" applyFont="1" applyFill="1" applyBorder="1"/>
    <xf numFmtId="0" fontId="2" fillId="2" borderId="0" xfId="0" applyFont="1" applyFill="1" applyAlignment="1">
      <alignment horizontal="center"/>
    </xf>
  </cellXfs>
  <cellStyles count="6">
    <cellStyle name="Bad" xfId="3" builtinId="27"/>
    <cellStyle name="Good" xfId="2" builtinId="26"/>
    <cellStyle name="Hyperlink" xfId="1" builtinId="8"/>
    <cellStyle name="Neutral" xfId="4" builtinId="28"/>
    <cellStyle name="Normal" xfId="0" builtinId="0"/>
    <cellStyle name="Percent" xfId="5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31750</xdr:rowOff>
    </xdr:from>
    <xdr:to>
      <xdr:col>2</xdr:col>
      <xdr:colOff>914189</xdr:colOff>
      <xdr:row>4</xdr:row>
      <xdr:rowOff>70486</xdr:rowOff>
    </xdr:to>
    <xdr:pic>
      <xdr:nvPicPr>
        <xdr:cNvPr id="3" name="Picture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1750"/>
          <a:ext cx="3334597" cy="8007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7"/>
  </sheetPr>
  <dimension ref="A5:C130"/>
  <sheetViews>
    <sheetView tabSelected="1" zoomScale="90" zoomScaleNormal="90" workbookViewId="0">
      <selection activeCell="A10" sqref="A10"/>
    </sheetView>
  </sheetViews>
  <sheetFormatPr defaultRowHeight="15" x14ac:dyDescent="0.25"/>
  <cols>
    <col min="1" max="1" width="13.5703125" style="1" customWidth="1"/>
    <col min="2" max="2" width="22.7109375" style="13" customWidth="1"/>
    <col min="3" max="3" width="58.28515625" style="2" bestFit="1" customWidth="1"/>
    <col min="4" max="16384" width="9.140625" style="1"/>
  </cols>
  <sheetData>
    <row r="5" spans="1:3" x14ac:dyDescent="0.25">
      <c r="A5" s="87" t="s">
        <v>79</v>
      </c>
      <c r="B5" s="87"/>
      <c r="C5" s="87"/>
    </row>
    <row r="6" spans="1:3" ht="21" customHeight="1" x14ac:dyDescent="0.25">
      <c r="A6" s="87"/>
      <c r="B6" s="87"/>
      <c r="C6" s="87"/>
    </row>
    <row r="8" spans="1:3" x14ac:dyDescent="0.25">
      <c r="A8" s="2"/>
      <c r="B8" s="11"/>
    </row>
    <row r="9" spans="1:3" x14ac:dyDescent="0.25">
      <c r="A9" s="3" t="s">
        <v>0</v>
      </c>
      <c r="B9" s="12" t="s">
        <v>1</v>
      </c>
      <c r="C9" s="12" t="s">
        <v>2</v>
      </c>
    </row>
    <row r="10" spans="1:3" x14ac:dyDescent="0.25">
      <c r="A10" s="10">
        <v>1</v>
      </c>
      <c r="B10" s="11" t="s">
        <v>12</v>
      </c>
      <c r="C10" s="2" t="s">
        <v>16</v>
      </c>
    </row>
    <row r="11" spans="1:3" x14ac:dyDescent="0.25">
      <c r="A11" s="10">
        <v>2</v>
      </c>
      <c r="B11" s="11" t="s">
        <v>13</v>
      </c>
      <c r="C11" s="2" t="s">
        <v>16</v>
      </c>
    </row>
    <row r="12" spans="1:3" x14ac:dyDescent="0.25">
      <c r="A12" s="10">
        <v>3</v>
      </c>
      <c r="B12" s="11" t="s">
        <v>14</v>
      </c>
      <c r="C12" s="2" t="s">
        <v>16</v>
      </c>
    </row>
    <row r="13" spans="1:3" x14ac:dyDescent="0.25">
      <c r="A13" s="10">
        <v>4</v>
      </c>
      <c r="B13" s="11" t="s">
        <v>15</v>
      </c>
      <c r="C13" s="2" t="s">
        <v>16</v>
      </c>
    </row>
    <row r="14" spans="1:3" x14ac:dyDescent="0.25">
      <c r="A14" s="4"/>
      <c r="B14" s="11"/>
    </row>
    <row r="15" spans="1:3" x14ac:dyDescent="0.25">
      <c r="A15" s="4"/>
      <c r="B15" s="11"/>
    </row>
    <row r="16" spans="1:3" x14ac:dyDescent="0.25">
      <c r="A16" s="4"/>
      <c r="B16" s="11"/>
    </row>
    <row r="17" spans="1:2" x14ac:dyDescent="0.25">
      <c r="A17" s="4"/>
      <c r="B17" s="11"/>
    </row>
    <row r="18" spans="1:2" x14ac:dyDescent="0.25">
      <c r="A18" s="4"/>
      <c r="B18" s="11"/>
    </row>
    <row r="19" spans="1:2" x14ac:dyDescent="0.25">
      <c r="A19" s="4"/>
      <c r="B19" s="11"/>
    </row>
    <row r="20" spans="1:2" x14ac:dyDescent="0.25">
      <c r="A20" s="4"/>
      <c r="B20" s="11"/>
    </row>
    <row r="21" spans="1:2" x14ac:dyDescent="0.25">
      <c r="A21" s="4"/>
      <c r="B21" s="11"/>
    </row>
    <row r="22" spans="1:2" x14ac:dyDescent="0.25">
      <c r="A22" s="4"/>
      <c r="B22" s="11"/>
    </row>
    <row r="23" spans="1:2" x14ac:dyDescent="0.25">
      <c r="A23" s="4"/>
      <c r="B23" s="11"/>
    </row>
    <row r="24" spans="1:2" x14ac:dyDescent="0.25">
      <c r="A24" s="4"/>
      <c r="B24" s="11"/>
    </row>
    <row r="25" spans="1:2" x14ac:dyDescent="0.25">
      <c r="A25" s="4"/>
      <c r="B25" s="11"/>
    </row>
    <row r="26" spans="1:2" x14ac:dyDescent="0.25">
      <c r="A26" s="4"/>
      <c r="B26" s="11"/>
    </row>
    <row r="27" spans="1:2" x14ac:dyDescent="0.25">
      <c r="A27" s="4"/>
      <c r="B27" s="11"/>
    </row>
    <row r="28" spans="1:2" x14ac:dyDescent="0.25">
      <c r="A28" s="4"/>
      <c r="B28" s="11"/>
    </row>
    <row r="29" spans="1:2" x14ac:dyDescent="0.25">
      <c r="A29" s="4"/>
      <c r="B29" s="11"/>
    </row>
    <row r="30" spans="1:2" x14ac:dyDescent="0.25">
      <c r="A30" s="4"/>
      <c r="B30" s="11"/>
    </row>
    <row r="31" spans="1:2" x14ac:dyDescent="0.25">
      <c r="A31" s="4"/>
      <c r="B31" s="11"/>
    </row>
    <row r="32" spans="1:2" x14ac:dyDescent="0.25">
      <c r="A32" s="4"/>
      <c r="B32" s="11"/>
    </row>
    <row r="33" spans="1:2" x14ac:dyDescent="0.25">
      <c r="A33" s="4"/>
      <c r="B33" s="11"/>
    </row>
    <row r="34" spans="1:2" x14ac:dyDescent="0.25">
      <c r="A34" s="4"/>
      <c r="B34" s="11"/>
    </row>
    <row r="35" spans="1:2" x14ac:dyDescent="0.25">
      <c r="A35" s="4"/>
      <c r="B35" s="11"/>
    </row>
    <row r="36" spans="1:2" x14ac:dyDescent="0.25">
      <c r="A36" s="4"/>
      <c r="B36" s="11"/>
    </row>
    <row r="37" spans="1:2" x14ac:dyDescent="0.25">
      <c r="A37" s="4"/>
      <c r="B37" s="11"/>
    </row>
    <row r="38" spans="1:2" x14ac:dyDescent="0.25">
      <c r="A38" s="4"/>
      <c r="B38" s="11"/>
    </row>
    <row r="39" spans="1:2" x14ac:dyDescent="0.25">
      <c r="A39" s="4"/>
      <c r="B39" s="11"/>
    </row>
    <row r="40" spans="1:2" x14ac:dyDescent="0.25">
      <c r="A40" s="4"/>
      <c r="B40" s="11"/>
    </row>
    <row r="41" spans="1:2" x14ac:dyDescent="0.25">
      <c r="A41" s="4"/>
      <c r="B41" s="11"/>
    </row>
    <row r="42" spans="1:2" x14ac:dyDescent="0.25">
      <c r="A42" s="4"/>
      <c r="B42" s="11"/>
    </row>
    <row r="43" spans="1:2" x14ac:dyDescent="0.25">
      <c r="A43" s="4"/>
      <c r="B43" s="11"/>
    </row>
    <row r="44" spans="1:2" x14ac:dyDescent="0.25">
      <c r="A44" s="4"/>
      <c r="B44" s="11"/>
    </row>
    <row r="45" spans="1:2" x14ac:dyDescent="0.25">
      <c r="A45" s="4"/>
      <c r="B45" s="11"/>
    </row>
    <row r="46" spans="1:2" x14ac:dyDescent="0.25">
      <c r="A46" s="4"/>
      <c r="B46" s="11"/>
    </row>
    <row r="47" spans="1:2" x14ac:dyDescent="0.25">
      <c r="A47" s="4"/>
      <c r="B47" s="11"/>
    </row>
    <row r="48" spans="1:2" x14ac:dyDescent="0.25">
      <c r="A48" s="4"/>
      <c r="B48" s="11"/>
    </row>
    <row r="49" spans="1:2" x14ac:dyDescent="0.25">
      <c r="A49" s="4"/>
      <c r="B49" s="11"/>
    </row>
    <row r="50" spans="1:2" x14ac:dyDescent="0.25">
      <c r="A50" s="4"/>
      <c r="B50" s="11"/>
    </row>
    <row r="51" spans="1:2" x14ac:dyDescent="0.25">
      <c r="A51" s="4"/>
      <c r="B51" s="11"/>
    </row>
    <row r="52" spans="1:2" x14ac:dyDescent="0.25">
      <c r="A52" s="4"/>
      <c r="B52" s="11"/>
    </row>
    <row r="53" spans="1:2" x14ac:dyDescent="0.25">
      <c r="A53" s="4"/>
      <c r="B53" s="11"/>
    </row>
    <row r="54" spans="1:2" x14ac:dyDescent="0.25">
      <c r="A54" s="4"/>
      <c r="B54" s="11"/>
    </row>
    <row r="55" spans="1:2" x14ac:dyDescent="0.25">
      <c r="A55" s="4"/>
      <c r="B55" s="11"/>
    </row>
    <row r="56" spans="1:2" x14ac:dyDescent="0.25">
      <c r="A56" s="4"/>
      <c r="B56" s="11"/>
    </row>
    <row r="57" spans="1:2" x14ac:dyDescent="0.25">
      <c r="A57" s="4"/>
      <c r="B57" s="11"/>
    </row>
    <row r="58" spans="1:2" x14ac:dyDescent="0.25">
      <c r="A58" s="4"/>
      <c r="B58" s="11"/>
    </row>
    <row r="59" spans="1:2" x14ac:dyDescent="0.25">
      <c r="A59" s="4"/>
      <c r="B59" s="11"/>
    </row>
    <row r="60" spans="1:2" x14ac:dyDescent="0.25">
      <c r="A60" s="4"/>
      <c r="B60" s="11"/>
    </row>
    <row r="61" spans="1:2" x14ac:dyDescent="0.25">
      <c r="A61" s="4"/>
      <c r="B61" s="11"/>
    </row>
    <row r="62" spans="1:2" x14ac:dyDescent="0.25">
      <c r="A62" s="4"/>
      <c r="B62" s="11"/>
    </row>
    <row r="63" spans="1:2" x14ac:dyDescent="0.25">
      <c r="A63" s="4"/>
      <c r="B63" s="11"/>
    </row>
    <row r="64" spans="1:2" x14ac:dyDescent="0.25">
      <c r="A64" s="4"/>
      <c r="B64" s="11"/>
    </row>
    <row r="65" spans="1:2" x14ac:dyDescent="0.25">
      <c r="A65" s="4"/>
      <c r="B65" s="11"/>
    </row>
    <row r="66" spans="1:2" x14ac:dyDescent="0.25">
      <c r="A66" s="4"/>
      <c r="B66" s="11"/>
    </row>
    <row r="67" spans="1:2" x14ac:dyDescent="0.25">
      <c r="A67" s="4"/>
      <c r="B67" s="11"/>
    </row>
    <row r="68" spans="1:2" x14ac:dyDescent="0.25">
      <c r="A68" s="4"/>
      <c r="B68" s="11"/>
    </row>
    <row r="69" spans="1:2" x14ac:dyDescent="0.25">
      <c r="A69" s="4"/>
      <c r="B69" s="11"/>
    </row>
    <row r="70" spans="1:2" x14ac:dyDescent="0.25">
      <c r="A70" s="4"/>
      <c r="B70" s="11"/>
    </row>
    <row r="71" spans="1:2" x14ac:dyDescent="0.25">
      <c r="A71" s="4"/>
      <c r="B71" s="11"/>
    </row>
    <row r="72" spans="1:2" x14ac:dyDescent="0.25">
      <c r="A72" s="4"/>
      <c r="B72" s="11"/>
    </row>
    <row r="73" spans="1:2" x14ac:dyDescent="0.25">
      <c r="A73" s="4"/>
      <c r="B73" s="11"/>
    </row>
    <row r="74" spans="1:2" x14ac:dyDescent="0.25">
      <c r="A74" s="4"/>
      <c r="B74" s="11"/>
    </row>
    <row r="75" spans="1:2" x14ac:dyDescent="0.25">
      <c r="A75" s="4"/>
      <c r="B75" s="11"/>
    </row>
    <row r="76" spans="1:2" x14ac:dyDescent="0.25">
      <c r="A76" s="4"/>
      <c r="B76" s="11"/>
    </row>
    <row r="77" spans="1:2" x14ac:dyDescent="0.25">
      <c r="A77" s="4"/>
      <c r="B77" s="11"/>
    </row>
    <row r="78" spans="1:2" x14ac:dyDescent="0.25">
      <c r="A78" s="4"/>
      <c r="B78" s="11"/>
    </row>
    <row r="79" spans="1:2" x14ac:dyDescent="0.25">
      <c r="A79" s="4"/>
      <c r="B79" s="11"/>
    </row>
    <row r="80" spans="1:2" x14ac:dyDescent="0.25">
      <c r="A80" s="4"/>
      <c r="B80" s="11"/>
    </row>
    <row r="81" spans="1:2" x14ac:dyDescent="0.25">
      <c r="A81" s="4"/>
      <c r="B81" s="11"/>
    </row>
    <row r="82" spans="1:2" x14ac:dyDescent="0.25">
      <c r="A82" s="4"/>
      <c r="B82" s="11"/>
    </row>
    <row r="83" spans="1:2" x14ac:dyDescent="0.25">
      <c r="A83" s="4"/>
      <c r="B83" s="11"/>
    </row>
    <row r="84" spans="1:2" x14ac:dyDescent="0.25">
      <c r="A84" s="4"/>
      <c r="B84" s="11"/>
    </row>
    <row r="85" spans="1:2" x14ac:dyDescent="0.25">
      <c r="A85" s="4"/>
      <c r="B85" s="11"/>
    </row>
    <row r="86" spans="1:2" x14ac:dyDescent="0.25">
      <c r="A86" s="4"/>
      <c r="B86" s="11"/>
    </row>
    <row r="88" spans="1:2" x14ac:dyDescent="0.25">
      <c r="A88" s="4"/>
    </row>
    <row r="89" spans="1:2" x14ac:dyDescent="0.25">
      <c r="A89" s="4"/>
    </row>
    <row r="90" spans="1:2" x14ac:dyDescent="0.25">
      <c r="A90" s="4"/>
    </row>
    <row r="91" spans="1:2" x14ac:dyDescent="0.25">
      <c r="A91" s="4"/>
    </row>
    <row r="92" spans="1:2" x14ac:dyDescent="0.25">
      <c r="A92" s="4"/>
    </row>
    <row r="93" spans="1:2" x14ac:dyDescent="0.25">
      <c r="A93" s="4"/>
    </row>
    <row r="94" spans="1:2" x14ac:dyDescent="0.25">
      <c r="A94" s="4"/>
    </row>
    <row r="95" spans="1:2" x14ac:dyDescent="0.25">
      <c r="A95" s="4"/>
    </row>
    <row r="96" spans="1:2" x14ac:dyDescent="0.25">
      <c r="A96" s="4"/>
    </row>
    <row r="97" spans="1:1" x14ac:dyDescent="0.25">
      <c r="A97" s="4"/>
    </row>
    <row r="98" spans="1:1" x14ac:dyDescent="0.25">
      <c r="A98" s="4"/>
    </row>
    <row r="99" spans="1:1" x14ac:dyDescent="0.25">
      <c r="A99" s="4"/>
    </row>
    <row r="100" spans="1:1" x14ac:dyDescent="0.25">
      <c r="A100" s="4"/>
    </row>
    <row r="101" spans="1:1" x14ac:dyDescent="0.25">
      <c r="A101" s="4"/>
    </row>
    <row r="102" spans="1:1" x14ac:dyDescent="0.25">
      <c r="A102" s="4"/>
    </row>
    <row r="103" spans="1:1" x14ac:dyDescent="0.25">
      <c r="A103" s="4"/>
    </row>
    <row r="104" spans="1:1" x14ac:dyDescent="0.25">
      <c r="A104" s="4"/>
    </row>
    <row r="105" spans="1:1" x14ac:dyDescent="0.25">
      <c r="A105" s="4"/>
    </row>
    <row r="106" spans="1:1" x14ac:dyDescent="0.25">
      <c r="A106" s="4"/>
    </row>
    <row r="107" spans="1:1" x14ac:dyDescent="0.25">
      <c r="A107" s="4"/>
    </row>
    <row r="108" spans="1:1" x14ac:dyDescent="0.25">
      <c r="A108" s="4"/>
    </row>
    <row r="109" spans="1:1" x14ac:dyDescent="0.25">
      <c r="A109" s="4"/>
    </row>
    <row r="110" spans="1:1" x14ac:dyDescent="0.25">
      <c r="A110" s="4"/>
    </row>
    <row r="111" spans="1:1" x14ac:dyDescent="0.25">
      <c r="A111" s="4"/>
    </row>
    <row r="112" spans="1:1" x14ac:dyDescent="0.25">
      <c r="A112" s="4"/>
    </row>
    <row r="113" spans="1:1" x14ac:dyDescent="0.25">
      <c r="A113" s="4"/>
    </row>
    <row r="114" spans="1:1" x14ac:dyDescent="0.25">
      <c r="A114" s="4"/>
    </row>
    <row r="115" spans="1:1" x14ac:dyDescent="0.25">
      <c r="A115" s="4"/>
    </row>
    <row r="116" spans="1:1" x14ac:dyDescent="0.25">
      <c r="A116" s="4"/>
    </row>
    <row r="117" spans="1:1" x14ac:dyDescent="0.25">
      <c r="A117" s="4"/>
    </row>
    <row r="118" spans="1:1" x14ac:dyDescent="0.25">
      <c r="A118" s="4"/>
    </row>
    <row r="119" spans="1:1" x14ac:dyDescent="0.25">
      <c r="A119" s="4"/>
    </row>
    <row r="120" spans="1:1" x14ac:dyDescent="0.25">
      <c r="A120" s="4"/>
    </row>
    <row r="121" spans="1:1" x14ac:dyDescent="0.25">
      <c r="A121" s="4"/>
    </row>
    <row r="122" spans="1:1" x14ac:dyDescent="0.25">
      <c r="A122" s="4"/>
    </row>
    <row r="123" spans="1:1" x14ac:dyDescent="0.25">
      <c r="A123" s="4"/>
    </row>
    <row r="124" spans="1:1" x14ac:dyDescent="0.25">
      <c r="A124" s="4"/>
    </row>
    <row r="125" spans="1:1" x14ac:dyDescent="0.25">
      <c r="A125" s="4"/>
    </row>
    <row r="126" spans="1:1" x14ac:dyDescent="0.25">
      <c r="A126" s="4"/>
    </row>
    <row r="127" spans="1:1" x14ac:dyDescent="0.25">
      <c r="A127" s="4"/>
    </row>
    <row r="128" spans="1:1" x14ac:dyDescent="0.25">
      <c r="A128" s="4"/>
    </row>
    <row r="129" spans="1:1" x14ac:dyDescent="0.25">
      <c r="A129" s="4"/>
    </row>
    <row r="130" spans="1:1" x14ac:dyDescent="0.25">
      <c r="A130" s="4"/>
    </row>
  </sheetData>
  <mergeCells count="1">
    <mergeCell ref="A5:C6"/>
  </mergeCells>
  <hyperlinks>
    <hyperlink ref="A10" location="'Problem 1'!A1" display="'Problem 1'!A1"/>
    <hyperlink ref="A11" location="'Problem 2'!A1" display="'Problem 2'!A1"/>
    <hyperlink ref="A12" location="'Problem 3'!A1" display="'Problem 3'!A1"/>
    <hyperlink ref="A13" location="'Problem 4'!A1" display="'Problem 4'!A1"/>
    <hyperlink ref="A14" location="'R3'!A1" display="'R3'!A1"/>
    <hyperlink ref="A15" location="'R4'!A1" display="'R4'!A1"/>
    <hyperlink ref="A16" location="'R5'!A1" display="'R5'!A1"/>
    <hyperlink ref="A17" location="Rcat!A1" display="Rcat!A1"/>
  </hyperlinks>
  <pageMargins left="0.7" right="0.7" top="0.75" bottom="0.75" header="0.3" footer="0.3"/>
  <pageSetup orientation="portrait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1"/>
  </sheetPr>
  <dimension ref="A1:AC59"/>
  <sheetViews>
    <sheetView zoomScale="90" zoomScaleNormal="90" workbookViewId="0"/>
  </sheetViews>
  <sheetFormatPr defaultColWidth="9.140625" defaultRowHeight="15" x14ac:dyDescent="0.25"/>
  <cols>
    <col min="1" max="1" width="14" style="6" bestFit="1" customWidth="1"/>
    <col min="2" max="2" width="4.7109375" style="6" customWidth="1"/>
    <col min="3" max="8" width="9.140625" style="6" customWidth="1"/>
    <col min="9" max="9" width="9.140625" style="6"/>
    <col min="10" max="13" width="9.140625" style="6" customWidth="1"/>
    <col min="14" max="14" width="9.140625" style="6"/>
    <col min="15" max="16" width="9.140625" style="6" customWidth="1"/>
    <col min="17" max="24" width="9.140625" style="6"/>
    <col min="25" max="27" width="9.140625" style="6" customWidth="1"/>
    <col min="28" max="16384" width="9.140625" style="6"/>
  </cols>
  <sheetData>
    <row r="1" spans="1:29" ht="15" customHeight="1" x14ac:dyDescent="0.25">
      <c r="A1" s="5" t="s">
        <v>3</v>
      </c>
      <c r="C1" t="s">
        <v>17</v>
      </c>
      <c r="D1" s="17"/>
      <c r="M1" s="14" t="s">
        <v>7</v>
      </c>
      <c r="N1" s="18" t="s">
        <v>8</v>
      </c>
      <c r="AB1" s="18" t="s">
        <v>8</v>
      </c>
    </row>
    <row r="2" spans="1:29" ht="15" customHeight="1" x14ac:dyDescent="0.25">
      <c r="A2" s="5" t="s">
        <v>4</v>
      </c>
      <c r="C2" s="6" t="s">
        <v>80</v>
      </c>
      <c r="N2" s="18" t="s">
        <v>8</v>
      </c>
      <c r="AB2" s="18" t="s">
        <v>8</v>
      </c>
    </row>
    <row r="3" spans="1:29" ht="15" customHeight="1" x14ac:dyDescent="0.25">
      <c r="A3" s="5" t="s">
        <v>5</v>
      </c>
      <c r="C3" s="6" t="s">
        <v>18</v>
      </c>
      <c r="N3" s="18" t="s">
        <v>8</v>
      </c>
      <c r="O3" s="6" t="s">
        <v>19</v>
      </c>
      <c r="AB3" s="18" t="s">
        <v>8</v>
      </c>
    </row>
    <row r="4" spans="1:29" ht="15" customHeight="1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 t="s">
        <v>8</v>
      </c>
      <c r="AB4" s="8" t="s">
        <v>8</v>
      </c>
      <c r="AC4" s="9"/>
    </row>
    <row r="5" spans="1:29" ht="15" customHeight="1" x14ac:dyDescent="0.25">
      <c r="A5" s="16" t="s">
        <v>6</v>
      </c>
      <c r="C5" s="19" t="s">
        <v>20</v>
      </c>
      <c r="D5" s="20"/>
      <c r="E5" s="21">
        <v>6600</v>
      </c>
      <c r="F5" s="7"/>
      <c r="J5" s="7"/>
      <c r="K5" s="9"/>
      <c r="L5" s="9"/>
      <c r="M5" s="9"/>
      <c r="N5" s="8" t="s">
        <v>8</v>
      </c>
      <c r="O5" s="7"/>
      <c r="P5" s="22" t="s">
        <v>21</v>
      </c>
      <c r="Q5" s="23" t="s">
        <v>10</v>
      </c>
      <c r="R5" s="24">
        <f>I22</f>
        <v>3340</v>
      </c>
      <c r="S5" s="25" t="s">
        <v>22</v>
      </c>
      <c r="T5" s="7"/>
      <c r="U5" s="7"/>
      <c r="V5" s="7"/>
      <c r="W5" s="7"/>
      <c r="X5" s="7"/>
      <c r="Y5" s="7"/>
      <c r="Z5" s="7"/>
      <c r="AA5" s="7"/>
      <c r="AB5" s="8" t="s">
        <v>8</v>
      </c>
      <c r="AC5" s="9"/>
    </row>
    <row r="6" spans="1:29" ht="15" customHeight="1" x14ac:dyDescent="0.25">
      <c r="C6" s="7"/>
      <c r="D6" s="7"/>
      <c r="E6" s="7"/>
      <c r="F6" s="7"/>
      <c r="J6" s="7"/>
      <c r="K6" s="9"/>
      <c r="L6" s="9"/>
      <c r="M6" s="9"/>
      <c r="N6" s="8" t="s">
        <v>8</v>
      </c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8" t="s">
        <v>8</v>
      </c>
      <c r="AC6" s="9"/>
    </row>
    <row r="7" spans="1:29" ht="15" customHeight="1" x14ac:dyDescent="0.25">
      <c r="C7" s="19" t="s">
        <v>23</v>
      </c>
      <c r="D7" s="20"/>
      <c r="E7" s="26" t="s">
        <v>24</v>
      </c>
      <c r="F7" s="7"/>
      <c r="G7" s="27" t="s">
        <v>25</v>
      </c>
      <c r="H7" s="28"/>
      <c r="I7" s="29">
        <v>1.6400000000000001E-2</v>
      </c>
      <c r="J7" s="7"/>
      <c r="K7" s="9"/>
      <c r="L7" s="9"/>
      <c r="M7" s="9"/>
      <c r="N7" s="8" t="s">
        <v>8</v>
      </c>
      <c r="O7" s="7" t="s">
        <v>26</v>
      </c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8" t="s">
        <v>8</v>
      </c>
      <c r="AC7" s="9"/>
    </row>
    <row r="8" spans="1:29" ht="15" customHeight="1" x14ac:dyDescent="0.25">
      <c r="A8" s="16"/>
      <c r="B8" s="9"/>
      <c r="C8" s="30" t="s">
        <v>21</v>
      </c>
      <c r="D8" s="31"/>
      <c r="E8" s="32" t="s">
        <v>24</v>
      </c>
      <c r="F8" s="7"/>
      <c r="G8" s="33" t="s">
        <v>27</v>
      </c>
      <c r="H8" s="34"/>
      <c r="I8" s="35">
        <v>8.2000000000000007E-3</v>
      </c>
      <c r="J8" s="9"/>
      <c r="K8" s="9"/>
      <c r="L8" s="9"/>
      <c r="M8" s="9"/>
      <c r="N8" s="8" t="s">
        <v>8</v>
      </c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8" t="s">
        <v>8</v>
      </c>
      <c r="AC8" s="9"/>
    </row>
    <row r="9" spans="1:29" ht="15" customHeight="1" x14ac:dyDescent="0.25">
      <c r="A9" s="9"/>
      <c r="B9" s="9"/>
      <c r="C9" s="30" t="s">
        <v>28</v>
      </c>
      <c r="D9" s="31"/>
      <c r="E9" s="36">
        <v>2440</v>
      </c>
      <c r="F9" s="7"/>
      <c r="G9" s="30" t="s">
        <v>29</v>
      </c>
      <c r="H9" s="31"/>
      <c r="I9" s="37"/>
      <c r="J9" s="9"/>
      <c r="K9" s="9"/>
      <c r="L9" s="9"/>
      <c r="M9" s="9"/>
      <c r="N9" s="8" t="s">
        <v>8</v>
      </c>
      <c r="O9" s="7" t="s">
        <v>30</v>
      </c>
      <c r="P9" s="7"/>
      <c r="Q9" s="7"/>
      <c r="R9" s="7"/>
      <c r="S9" s="7"/>
      <c r="T9" s="7"/>
      <c r="U9" s="7"/>
      <c r="V9" s="7"/>
      <c r="W9" s="7"/>
      <c r="X9" s="7"/>
      <c r="Y9" s="38">
        <f>I16</f>
        <v>2</v>
      </c>
      <c r="Z9" s="7"/>
      <c r="AA9" s="7"/>
      <c r="AB9" s="8" t="s">
        <v>8</v>
      </c>
      <c r="AC9" s="9"/>
    </row>
    <row r="10" spans="1:29" ht="15" customHeight="1" x14ac:dyDescent="0.25">
      <c r="A10" s="9"/>
      <c r="B10" s="9"/>
      <c r="C10" s="30" t="s">
        <v>31</v>
      </c>
      <c r="D10" s="31"/>
      <c r="E10" s="32" t="s">
        <v>24</v>
      </c>
      <c r="F10" s="7"/>
      <c r="G10" s="33" t="s">
        <v>32</v>
      </c>
      <c r="H10" s="34"/>
      <c r="I10" s="39">
        <v>0.09</v>
      </c>
      <c r="J10" s="9" t="s">
        <v>33</v>
      </c>
      <c r="K10" s="9"/>
      <c r="L10" s="9"/>
      <c r="M10" s="9"/>
      <c r="N10" s="8" t="s">
        <v>8</v>
      </c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8" t="s">
        <v>8</v>
      </c>
      <c r="AC10" s="9"/>
    </row>
    <row r="11" spans="1:29" ht="15" customHeight="1" x14ac:dyDescent="0.25">
      <c r="A11" s="9"/>
      <c r="B11" s="9"/>
      <c r="C11" s="33" t="s">
        <v>34</v>
      </c>
      <c r="D11" s="34"/>
      <c r="E11" s="40">
        <v>1610</v>
      </c>
      <c r="F11" s="7"/>
      <c r="G11" s="7"/>
      <c r="H11" s="7"/>
      <c r="I11" s="7"/>
      <c r="J11" s="9"/>
      <c r="K11" s="9"/>
      <c r="L11" s="9"/>
      <c r="M11" s="9"/>
      <c r="N11" s="8" t="s">
        <v>8</v>
      </c>
      <c r="O11" s="41"/>
      <c r="P11" s="34"/>
      <c r="Q11" s="34"/>
      <c r="R11" s="34"/>
      <c r="S11" s="42" t="s">
        <v>35</v>
      </c>
      <c r="T11" s="43" t="s">
        <v>36</v>
      </c>
      <c r="U11" s="44" t="str">
        <f>IF(Y9&gt;=3,"year 3","")</f>
        <v/>
      </c>
      <c r="V11" s="42" t="str">
        <f>IF(Y9&gt;=4,"year 4","")</f>
        <v/>
      </c>
      <c r="W11" s="7"/>
      <c r="X11" s="7"/>
      <c r="Y11" s="7"/>
      <c r="Z11" s="7"/>
      <c r="AA11" s="7"/>
      <c r="AB11" s="8" t="s">
        <v>8</v>
      </c>
      <c r="AC11" s="9"/>
    </row>
    <row r="12" spans="1:29" ht="15" customHeight="1" x14ac:dyDescent="0.25">
      <c r="A12" s="9"/>
      <c r="B12" s="9"/>
      <c r="F12" s="7"/>
      <c r="G12" s="7"/>
      <c r="H12" s="7"/>
      <c r="I12" s="7"/>
      <c r="J12" s="9"/>
      <c r="K12" s="9"/>
      <c r="L12" s="9"/>
      <c r="M12" s="9"/>
      <c r="N12" s="8" t="s">
        <v>8</v>
      </c>
      <c r="O12" s="45" t="s">
        <v>37</v>
      </c>
      <c r="P12" s="7" t="s">
        <v>38</v>
      </c>
      <c r="Q12" s="7"/>
      <c r="R12" s="31"/>
      <c r="S12" s="30">
        <f>R5</f>
        <v>3340</v>
      </c>
      <c r="T12" s="46">
        <f>S12</f>
        <v>3340</v>
      </c>
      <c r="U12" s="7" t="str">
        <f>IF(U11&lt;&gt;"",S12,"")</f>
        <v/>
      </c>
      <c r="V12" s="30" t="str">
        <f>IF(V11="","",S12)</f>
        <v/>
      </c>
      <c r="W12" s="7"/>
      <c r="X12" s="7"/>
      <c r="Y12" s="7"/>
      <c r="Z12" s="7"/>
      <c r="AA12" s="7"/>
      <c r="AB12" s="8" t="s">
        <v>8</v>
      </c>
      <c r="AC12" s="9"/>
    </row>
    <row r="13" spans="1:29" ht="15" customHeight="1" x14ac:dyDescent="0.25">
      <c r="A13" s="9"/>
      <c r="B13" s="9"/>
      <c r="C13" s="47"/>
      <c r="F13" s="7"/>
      <c r="G13" s="7"/>
      <c r="H13" s="7"/>
      <c r="I13" s="7"/>
      <c r="J13" s="9"/>
      <c r="K13" s="9"/>
      <c r="L13" s="9"/>
      <c r="M13" s="9"/>
      <c r="N13" s="8" t="s">
        <v>8</v>
      </c>
      <c r="O13" s="45" t="s">
        <v>39</v>
      </c>
      <c r="P13" s="7" t="s">
        <v>40</v>
      </c>
      <c r="Q13" s="7"/>
      <c r="R13" s="31"/>
      <c r="S13" s="48">
        <f>I10</f>
        <v>0.09</v>
      </c>
      <c r="T13" s="49">
        <f>S13</f>
        <v>0.09</v>
      </c>
      <c r="U13" s="50" t="str">
        <f>IF(U11&lt;&gt;"",S13,"")</f>
        <v/>
      </c>
      <c r="V13" s="48" t="str">
        <f>IF(V12="","",S13)</f>
        <v/>
      </c>
      <c r="W13" s="7"/>
      <c r="X13" s="7"/>
      <c r="Y13" s="7"/>
      <c r="Z13" s="7"/>
      <c r="AA13" s="7"/>
      <c r="AB13" s="8" t="s">
        <v>8</v>
      </c>
      <c r="AC13" s="9"/>
    </row>
    <row r="14" spans="1:29" ht="15" customHeight="1" x14ac:dyDescent="0.25">
      <c r="C14" s="7" t="s">
        <v>41</v>
      </c>
      <c r="D14" s="7"/>
      <c r="E14" s="7"/>
      <c r="F14" s="7"/>
      <c r="G14" s="7"/>
      <c r="J14" s="9"/>
      <c r="K14" s="9"/>
      <c r="L14" s="9"/>
      <c r="M14" s="9"/>
      <c r="N14" s="8" t="s">
        <v>8</v>
      </c>
      <c r="O14" s="51" t="s">
        <v>42</v>
      </c>
      <c r="P14" s="20" t="s">
        <v>43</v>
      </c>
      <c r="Q14" s="20"/>
      <c r="R14" s="20"/>
      <c r="S14" s="52">
        <f>IFERROR(S12*S13,"")</f>
        <v>300.59999999999997</v>
      </c>
      <c r="T14" s="53">
        <f>IFERROR(T12*T13,"")</f>
        <v>300.59999999999997</v>
      </c>
      <c r="U14" s="54" t="str">
        <f>IFERROR(U12*U13,"")</f>
        <v/>
      </c>
      <c r="V14" s="19" t="str">
        <f>IFERROR(V12*V13,"")</f>
        <v/>
      </c>
      <c r="W14" s="7"/>
      <c r="X14" s="7"/>
      <c r="Y14" s="7"/>
      <c r="Z14" s="7"/>
      <c r="AA14" s="7"/>
      <c r="AB14" s="8" t="s">
        <v>8</v>
      </c>
      <c r="AC14" s="9"/>
    </row>
    <row r="15" spans="1:29" ht="15" customHeight="1" x14ac:dyDescent="0.25">
      <c r="C15" s="7"/>
      <c r="D15" s="7"/>
      <c r="E15" s="7"/>
      <c r="F15" s="7"/>
      <c r="G15" s="7"/>
      <c r="K15" s="9"/>
      <c r="L15" s="9"/>
      <c r="M15" s="9"/>
      <c r="N15" s="8" t="s">
        <v>8</v>
      </c>
      <c r="O15" s="45" t="s">
        <v>44</v>
      </c>
      <c r="P15" s="7" t="s">
        <v>45</v>
      </c>
      <c r="Q15" s="7"/>
      <c r="R15" s="31"/>
      <c r="S15" s="55">
        <v>1</v>
      </c>
      <c r="T15" s="56">
        <v>2</v>
      </c>
      <c r="U15" s="57" t="str">
        <f>IF(U11&lt;&gt;"",3,"")</f>
        <v/>
      </c>
      <c r="V15" s="55" t="str">
        <f>IF(V11&lt;&gt;"",4,"")</f>
        <v/>
      </c>
      <c r="W15" s="7"/>
      <c r="X15" s="7"/>
      <c r="Y15" s="7"/>
      <c r="Z15" s="7"/>
      <c r="AA15" s="7"/>
      <c r="AB15" s="8" t="s">
        <v>8</v>
      </c>
      <c r="AC15" s="9"/>
    </row>
    <row r="16" spans="1:29" ht="15" customHeight="1" x14ac:dyDescent="0.25">
      <c r="C16" s="19" t="s">
        <v>46</v>
      </c>
      <c r="D16" s="20"/>
      <c r="E16" s="20"/>
      <c r="F16" s="20"/>
      <c r="G16" s="20"/>
      <c r="H16" s="15"/>
      <c r="I16" s="58">
        <v>2</v>
      </c>
      <c r="K16" s="9"/>
      <c r="L16" s="9"/>
      <c r="M16" s="9"/>
      <c r="N16" s="8" t="s">
        <v>8</v>
      </c>
      <c r="O16" s="45" t="s">
        <v>47</v>
      </c>
      <c r="P16" s="7" t="s">
        <v>48</v>
      </c>
      <c r="Q16" s="7"/>
      <c r="R16" s="31"/>
      <c r="S16" s="48">
        <f>I7+I8</f>
        <v>2.4600000000000004E-2</v>
      </c>
      <c r="T16" s="49">
        <f>S16</f>
        <v>2.4600000000000004E-2</v>
      </c>
      <c r="U16" s="50" t="str">
        <f>IF(U11&lt;&gt;"",S16,"")</f>
        <v/>
      </c>
      <c r="V16" s="48" t="str">
        <f>IF(V15="","",S16)</f>
        <v/>
      </c>
      <c r="W16" s="7"/>
      <c r="X16" s="7"/>
      <c r="Y16" s="7"/>
      <c r="Z16" s="7"/>
      <c r="AA16" s="7"/>
      <c r="AB16" s="8" t="s">
        <v>8</v>
      </c>
      <c r="AC16" s="9"/>
    </row>
    <row r="17" spans="1:29" ht="15" customHeight="1" x14ac:dyDescent="0.25">
      <c r="C17" s="7" t="s">
        <v>49</v>
      </c>
      <c r="D17" s="7"/>
      <c r="E17" s="7"/>
      <c r="F17" s="7"/>
      <c r="G17" s="7"/>
      <c r="H17" s="7"/>
      <c r="I17" s="7"/>
      <c r="K17" s="9"/>
      <c r="L17" s="9"/>
      <c r="M17" s="9"/>
      <c r="N17" s="8" t="s">
        <v>8</v>
      </c>
      <c r="O17" s="59" t="s">
        <v>50</v>
      </c>
      <c r="P17" s="28" t="s">
        <v>51</v>
      </c>
      <c r="Q17" s="28"/>
      <c r="R17" s="28"/>
      <c r="S17" s="60">
        <f>S14/(1+S16)^S15</f>
        <v>293.38278352527811</v>
      </c>
      <c r="T17" s="61">
        <f>T14/(1+T16)^T15</f>
        <v>286.33884786773194</v>
      </c>
      <c r="U17" s="62" t="str">
        <f>IFERROR(U14/(1+U16)^U15,"")</f>
        <v/>
      </c>
      <c r="V17" s="63" t="str">
        <f>IFERROR(V14/(1+V16)^V15,"")</f>
        <v/>
      </c>
      <c r="W17" s="7"/>
      <c r="X17" s="7"/>
      <c r="Y17" s="7"/>
      <c r="Z17" s="7"/>
      <c r="AA17" s="7"/>
      <c r="AB17" s="8" t="s">
        <v>8</v>
      </c>
      <c r="AC17" s="9"/>
    </row>
    <row r="18" spans="1:29" ht="15" customHeight="1" x14ac:dyDescent="0.25">
      <c r="C18" s="7"/>
      <c r="D18" s="7"/>
      <c r="E18" s="7"/>
      <c r="F18" s="7"/>
      <c r="G18" s="7"/>
      <c r="H18" s="7"/>
      <c r="I18" s="7"/>
      <c r="K18" s="9"/>
      <c r="L18" s="9"/>
      <c r="M18" s="9"/>
      <c r="N18" s="8" t="s">
        <v>8</v>
      </c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8" t="s">
        <v>8</v>
      </c>
      <c r="AC18" s="9"/>
    </row>
    <row r="19" spans="1:29" ht="15" customHeight="1" x14ac:dyDescent="0.25">
      <c r="C19" s="7" t="s">
        <v>52</v>
      </c>
      <c r="D19" s="7"/>
      <c r="E19" s="7"/>
      <c r="F19" s="7"/>
      <c r="G19" s="7"/>
      <c r="H19" s="64" t="s">
        <v>53</v>
      </c>
      <c r="I19" s="65" t="s">
        <v>54</v>
      </c>
      <c r="J19" s="7"/>
      <c r="K19" s="9"/>
      <c r="L19" s="9"/>
      <c r="M19" s="9"/>
      <c r="N19" s="8" t="s">
        <v>8</v>
      </c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8" t="s">
        <v>8</v>
      </c>
      <c r="AC19" s="9"/>
    </row>
    <row r="20" spans="1:29" ht="15" customHeight="1" x14ac:dyDescent="0.25">
      <c r="C20" s="7" t="s">
        <v>55</v>
      </c>
      <c r="D20" s="7"/>
      <c r="E20" s="7"/>
      <c r="F20" s="7"/>
      <c r="G20" s="7"/>
      <c r="H20" s="66">
        <v>0.95</v>
      </c>
      <c r="I20" s="67">
        <v>2660</v>
      </c>
      <c r="J20" s="7"/>
      <c r="K20" s="9"/>
      <c r="L20" s="9"/>
      <c r="M20" s="9"/>
      <c r="N20" s="8" t="s">
        <v>8</v>
      </c>
      <c r="P20" s="68" t="s">
        <v>56</v>
      </c>
      <c r="Q20" s="69"/>
      <c r="R20" s="69"/>
      <c r="S20" s="69"/>
      <c r="T20" s="69"/>
      <c r="U20" s="70">
        <f>SUM(S17:V17)</f>
        <v>579.72163139301006</v>
      </c>
      <c r="V20" s="25" t="s">
        <v>57</v>
      </c>
      <c r="W20" s="7"/>
      <c r="X20" s="7"/>
      <c r="Y20" s="7"/>
      <c r="Z20" s="7"/>
      <c r="AA20" s="7"/>
      <c r="AB20" s="8" t="s">
        <v>8</v>
      </c>
      <c r="AC20" s="9"/>
    </row>
    <row r="21" spans="1:29" ht="15" customHeight="1" x14ac:dyDescent="0.25">
      <c r="C21" s="7" t="s">
        <v>58</v>
      </c>
      <c r="F21" s="7"/>
      <c r="G21" s="7"/>
      <c r="H21" s="66">
        <v>0.99</v>
      </c>
      <c r="I21" s="67">
        <v>2900</v>
      </c>
      <c r="J21" s="7"/>
      <c r="K21" s="9"/>
      <c r="L21" s="9"/>
      <c r="M21" s="9"/>
      <c r="N21" s="8" t="s">
        <v>8</v>
      </c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8" t="s">
        <v>8</v>
      </c>
      <c r="AC21" s="9"/>
    </row>
    <row r="22" spans="1:29" ht="15" customHeight="1" x14ac:dyDescent="0.25">
      <c r="C22" s="7"/>
      <c r="F22" s="7"/>
      <c r="G22" s="7"/>
      <c r="H22" s="66">
        <v>0.995</v>
      </c>
      <c r="I22" s="67">
        <v>3340</v>
      </c>
      <c r="J22" s="7"/>
      <c r="K22" s="9"/>
      <c r="L22" s="9"/>
      <c r="M22" s="9"/>
      <c r="N22" s="8" t="s">
        <v>8</v>
      </c>
      <c r="O22" s="7" t="s">
        <v>59</v>
      </c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8" t="s">
        <v>8</v>
      </c>
      <c r="AC22" s="9"/>
    </row>
    <row r="23" spans="1:29" ht="15" customHeight="1" x14ac:dyDescent="0.25">
      <c r="C23" s="7"/>
      <c r="F23" s="7"/>
      <c r="G23" s="7"/>
      <c r="H23" s="71">
        <v>0.999</v>
      </c>
      <c r="I23" s="72">
        <v>3510</v>
      </c>
      <c r="J23" s="7"/>
      <c r="K23" s="9"/>
      <c r="L23" s="9"/>
      <c r="M23" s="9"/>
      <c r="N23" s="8" t="s">
        <v>8</v>
      </c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8" t="s">
        <v>8</v>
      </c>
      <c r="AC23" s="9"/>
    </row>
    <row r="24" spans="1:29" ht="15" customHeight="1" x14ac:dyDescent="0.25">
      <c r="C24" s="7"/>
      <c r="F24" s="7"/>
      <c r="G24" s="7"/>
      <c r="H24" s="7"/>
      <c r="I24" s="7"/>
      <c r="J24" s="7"/>
      <c r="K24" s="9"/>
      <c r="L24" s="9"/>
      <c r="M24" s="9"/>
      <c r="N24" s="8" t="s">
        <v>8</v>
      </c>
      <c r="O24" s="7"/>
      <c r="P24" s="7" t="s">
        <v>60</v>
      </c>
      <c r="Q24" s="7"/>
      <c r="R24" s="7"/>
      <c r="S24" s="8" t="s">
        <v>10</v>
      </c>
      <c r="T24" s="8">
        <f>E11</f>
        <v>1610</v>
      </c>
      <c r="U24" s="8" t="s">
        <v>61</v>
      </c>
      <c r="V24" s="73">
        <f>U20</f>
        <v>579.72163139301006</v>
      </c>
      <c r="W24" s="8" t="s">
        <v>61</v>
      </c>
      <c r="X24" s="8">
        <f>R5</f>
        <v>3340</v>
      </c>
      <c r="Y24" s="8" t="s">
        <v>10</v>
      </c>
      <c r="Z24" s="74">
        <f>T24+V24+X24</f>
        <v>5529.7216313930103</v>
      </c>
      <c r="AA24" s="7"/>
      <c r="AB24" s="8" t="s">
        <v>8</v>
      </c>
      <c r="AC24" s="9"/>
    </row>
    <row r="25" spans="1:29" ht="15" customHeight="1" x14ac:dyDescent="0.25">
      <c r="C25" s="7"/>
      <c r="F25" s="7"/>
      <c r="G25" s="7"/>
      <c r="H25" s="7"/>
      <c r="I25" s="7"/>
      <c r="J25" s="7"/>
      <c r="K25" s="9"/>
      <c r="L25" s="9"/>
      <c r="M25" s="9"/>
      <c r="N25" s="8" t="s">
        <v>8</v>
      </c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8" t="s">
        <v>8</v>
      </c>
      <c r="AC25" s="9"/>
    </row>
    <row r="26" spans="1:29" ht="15" customHeight="1" x14ac:dyDescent="0.25">
      <c r="A26" s="5" t="s">
        <v>9</v>
      </c>
      <c r="C26" s="7" t="s">
        <v>62</v>
      </c>
      <c r="D26" s="7"/>
      <c r="E26" s="7"/>
      <c r="F26" s="7"/>
      <c r="G26" s="7"/>
      <c r="H26" s="7"/>
      <c r="I26" s="7"/>
      <c r="J26" s="7"/>
      <c r="K26" s="9"/>
      <c r="L26" s="9"/>
      <c r="M26" s="9"/>
      <c r="N26" s="8" t="s">
        <v>8</v>
      </c>
      <c r="O26" s="7"/>
      <c r="P26" s="7" t="s">
        <v>63</v>
      </c>
      <c r="Q26" s="7"/>
      <c r="R26" s="7"/>
      <c r="S26" s="8" t="s">
        <v>10</v>
      </c>
      <c r="T26" s="8">
        <f>E11</f>
        <v>1610</v>
      </c>
      <c r="U26" s="8" t="s">
        <v>61</v>
      </c>
      <c r="V26" s="73">
        <f>U20</f>
        <v>579.72163139301006</v>
      </c>
      <c r="W26" s="8" t="s">
        <v>61</v>
      </c>
      <c r="X26" s="8">
        <f>E9</f>
        <v>2440</v>
      </c>
      <c r="Y26" s="8" t="s">
        <v>10</v>
      </c>
      <c r="Z26" s="74">
        <f>T26+V26+X26</f>
        <v>4629.7216313930103</v>
      </c>
      <c r="AA26" s="7"/>
      <c r="AB26" s="8" t="s">
        <v>8</v>
      </c>
      <c r="AC26" s="7"/>
    </row>
    <row r="27" spans="1:29" ht="15" customHeight="1" x14ac:dyDescent="0.25">
      <c r="C27" s="8" t="s">
        <v>64</v>
      </c>
      <c r="D27" s="7" t="s">
        <v>21</v>
      </c>
      <c r="E27" s="7"/>
      <c r="F27" s="7"/>
      <c r="G27" s="7"/>
      <c r="H27" s="7"/>
      <c r="I27" s="7"/>
      <c r="J27" s="7"/>
      <c r="K27" s="9"/>
      <c r="L27" s="9"/>
      <c r="M27" s="9"/>
      <c r="N27" s="8" t="s">
        <v>8</v>
      </c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8" t="s">
        <v>8</v>
      </c>
      <c r="AC27" s="7"/>
    </row>
    <row r="28" spans="1:29" ht="15" customHeight="1" x14ac:dyDescent="0.25">
      <c r="C28" s="8" t="s">
        <v>65</v>
      </c>
      <c r="D28" s="7" t="s">
        <v>31</v>
      </c>
      <c r="E28" s="7"/>
      <c r="F28" s="7"/>
      <c r="G28" s="7"/>
      <c r="H28" s="7"/>
      <c r="I28" s="7"/>
      <c r="J28" s="7"/>
      <c r="K28" s="9"/>
      <c r="L28" s="9"/>
      <c r="M28" s="9"/>
      <c r="N28" s="8" t="s">
        <v>8</v>
      </c>
      <c r="O28" s="7"/>
      <c r="P28" s="75" t="s">
        <v>66</v>
      </c>
      <c r="Q28" s="76"/>
      <c r="R28" s="76"/>
      <c r="S28" s="77" t="s">
        <v>10</v>
      </c>
      <c r="T28" s="78">
        <f>E5</f>
        <v>6600</v>
      </c>
      <c r="U28" s="79" t="s">
        <v>67</v>
      </c>
      <c r="V28" s="7"/>
      <c r="W28" s="7"/>
      <c r="X28" s="7"/>
      <c r="Y28" s="7"/>
      <c r="Z28" s="7"/>
      <c r="AA28" s="7"/>
      <c r="AB28" s="8" t="s">
        <v>8</v>
      </c>
      <c r="AC28" s="7"/>
    </row>
    <row r="29" spans="1:29" ht="15" customHeight="1" x14ac:dyDescent="0.25">
      <c r="C29" s="8" t="s">
        <v>68</v>
      </c>
      <c r="D29" s="7" t="s">
        <v>69</v>
      </c>
      <c r="E29" s="7"/>
      <c r="F29" s="7"/>
      <c r="G29" s="7"/>
      <c r="H29" s="7"/>
      <c r="I29" s="7"/>
      <c r="J29" s="7"/>
      <c r="K29" s="9"/>
      <c r="L29" s="9"/>
      <c r="M29" s="9"/>
      <c r="N29" s="8" t="s">
        <v>8</v>
      </c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8" t="s">
        <v>8</v>
      </c>
      <c r="AC29" s="7"/>
    </row>
    <row r="30" spans="1:29" ht="15" customHeight="1" x14ac:dyDescent="0.25">
      <c r="C30" s="8" t="s">
        <v>70</v>
      </c>
      <c r="D30" s="7" t="s">
        <v>23</v>
      </c>
      <c r="E30" s="7"/>
      <c r="F30" s="7"/>
      <c r="G30" s="7"/>
      <c r="H30" s="7"/>
      <c r="I30" s="7"/>
      <c r="J30" s="7"/>
      <c r="K30" s="9"/>
      <c r="L30" s="9"/>
      <c r="M30" s="9"/>
      <c r="N30" s="8" t="s">
        <v>8</v>
      </c>
      <c r="O30" s="7" t="s">
        <v>71</v>
      </c>
      <c r="P30" s="7"/>
      <c r="Q30" s="7"/>
      <c r="R30" s="80" t="str">
        <f>IF(T28&gt;=Z24,"above SCR level", IF(T28&lt;Z26,"below MCR level","between MCR and SCR level"))</f>
        <v>above SCR level</v>
      </c>
      <c r="S30" s="7"/>
      <c r="T30" s="7"/>
      <c r="U30" s="7"/>
      <c r="V30" s="7"/>
      <c r="W30" s="7"/>
      <c r="X30" s="7"/>
      <c r="Y30" s="7"/>
      <c r="Z30" s="7"/>
      <c r="AA30" s="7"/>
      <c r="AB30" s="8" t="s">
        <v>8</v>
      </c>
      <c r="AC30" s="7"/>
    </row>
    <row r="31" spans="1:29" ht="15" customHeight="1" x14ac:dyDescent="0.25">
      <c r="J31" s="7"/>
      <c r="K31" s="9"/>
      <c r="L31" s="9"/>
      <c r="M31" s="9"/>
      <c r="N31" s="8" t="s">
        <v>8</v>
      </c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8" t="s">
        <v>8</v>
      </c>
      <c r="AC31" s="7"/>
    </row>
    <row r="32" spans="1:29" ht="15" customHeight="1" x14ac:dyDescent="0.25">
      <c r="J32" s="7"/>
      <c r="K32" s="9"/>
      <c r="L32" s="9"/>
      <c r="M32" s="9"/>
      <c r="N32" s="8" t="s">
        <v>8</v>
      </c>
      <c r="O32" s="7"/>
      <c r="P32" s="81" t="s">
        <v>72</v>
      </c>
      <c r="Q32" s="82"/>
      <c r="R32" s="83" t="str">
        <f>IF(T28&gt;=Z24,"no action", IF(T28&lt;Z26,"company can no longer operate","intervention"))</f>
        <v>no action</v>
      </c>
      <c r="S32" s="82"/>
      <c r="T32" s="82"/>
      <c r="U32" s="84"/>
      <c r="V32" s="25" t="s">
        <v>73</v>
      </c>
      <c r="W32" s="7"/>
      <c r="X32" s="7"/>
      <c r="Y32" s="7"/>
      <c r="Z32" s="7"/>
      <c r="AA32" s="7"/>
      <c r="AB32" s="8" t="s">
        <v>8</v>
      </c>
      <c r="AC32" s="7"/>
    </row>
    <row r="33" spans="1:29" ht="15" customHeight="1" x14ac:dyDescent="0.25">
      <c r="C33" s="7"/>
      <c r="D33" s="7"/>
      <c r="E33" s="7"/>
      <c r="F33" s="7"/>
      <c r="G33" s="7"/>
      <c r="H33" s="7"/>
      <c r="I33" s="7"/>
      <c r="J33" s="7"/>
      <c r="K33" s="9"/>
      <c r="L33" s="9"/>
      <c r="M33" s="9"/>
      <c r="N33" s="8" t="s">
        <v>8</v>
      </c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8" t="s">
        <v>8</v>
      </c>
      <c r="AC33" s="7"/>
    </row>
    <row r="34" spans="1:29" ht="15" customHeight="1" x14ac:dyDescent="0.25">
      <c r="C34" s="7"/>
      <c r="D34" s="7"/>
      <c r="E34" s="7"/>
      <c r="F34" s="7"/>
      <c r="G34" s="7"/>
      <c r="H34" s="7"/>
      <c r="I34" s="7"/>
      <c r="J34" s="7"/>
      <c r="K34" s="9"/>
      <c r="L34" s="9"/>
      <c r="M34" s="9"/>
      <c r="N34" s="8" t="s">
        <v>8</v>
      </c>
      <c r="O34" s="7" t="s">
        <v>74</v>
      </c>
      <c r="P34" s="7"/>
      <c r="Q34" s="8" t="s">
        <v>10</v>
      </c>
      <c r="R34" s="7" t="s">
        <v>75</v>
      </c>
      <c r="S34" s="7"/>
      <c r="T34" s="8" t="s">
        <v>11</v>
      </c>
      <c r="U34" s="8" t="s">
        <v>21</v>
      </c>
      <c r="V34" s="8" t="s">
        <v>11</v>
      </c>
      <c r="W34" s="8" t="s">
        <v>76</v>
      </c>
      <c r="X34" s="8" t="s">
        <v>11</v>
      </c>
      <c r="Y34" s="8" t="s">
        <v>77</v>
      </c>
      <c r="Z34" s="7"/>
      <c r="AA34" s="7"/>
      <c r="AB34" s="8" t="s">
        <v>8</v>
      </c>
      <c r="AC34" s="7"/>
    </row>
    <row r="35" spans="1:29" ht="15" customHeight="1" x14ac:dyDescent="0.25">
      <c r="C35" s="7"/>
      <c r="D35" s="7"/>
      <c r="E35" s="7"/>
      <c r="F35" s="7"/>
      <c r="G35" s="7"/>
      <c r="H35" s="7"/>
      <c r="I35" s="7"/>
      <c r="J35" s="7"/>
      <c r="K35" s="9"/>
      <c r="L35" s="9"/>
      <c r="M35" s="9"/>
      <c r="N35" s="8" t="s">
        <v>8</v>
      </c>
      <c r="O35" s="7"/>
      <c r="Q35" s="8" t="s">
        <v>10</v>
      </c>
      <c r="R35" s="7">
        <f>E5</f>
        <v>6600</v>
      </c>
      <c r="S35" s="7"/>
      <c r="T35" s="8" t="s">
        <v>11</v>
      </c>
      <c r="U35" s="8">
        <f>R5</f>
        <v>3340</v>
      </c>
      <c r="V35" s="8" t="s">
        <v>11</v>
      </c>
      <c r="W35" s="8">
        <f>U20</f>
        <v>579.72163139301006</v>
      </c>
      <c r="X35" s="8" t="s">
        <v>11</v>
      </c>
      <c r="Y35" s="8">
        <f>E11</f>
        <v>1610</v>
      </c>
      <c r="Z35" s="7"/>
      <c r="AA35" s="7"/>
      <c r="AB35" s="8" t="s">
        <v>8</v>
      </c>
      <c r="AC35" s="7"/>
    </row>
    <row r="36" spans="1:29" ht="15" customHeight="1" x14ac:dyDescent="0.25">
      <c r="C36" s="7"/>
      <c r="D36" s="7"/>
      <c r="E36" s="7"/>
      <c r="F36" s="7"/>
      <c r="G36" s="7"/>
      <c r="H36" s="7"/>
      <c r="I36" s="7"/>
      <c r="J36" s="7"/>
      <c r="K36" s="9"/>
      <c r="L36" s="9"/>
      <c r="M36" s="9"/>
      <c r="N36" s="8" t="s">
        <v>8</v>
      </c>
      <c r="O36" s="7"/>
      <c r="P36" s="85" t="s">
        <v>23</v>
      </c>
      <c r="Q36" s="8" t="s">
        <v>10</v>
      </c>
      <c r="R36" s="86">
        <f>R35-U35-W35-Y35</f>
        <v>1070.2783686069897</v>
      </c>
      <c r="S36" s="25" t="s">
        <v>78</v>
      </c>
      <c r="T36" s="7"/>
      <c r="U36" s="7"/>
      <c r="V36" s="7"/>
      <c r="W36" s="7"/>
      <c r="X36" s="7"/>
      <c r="Y36" s="7"/>
      <c r="Z36" s="7"/>
      <c r="AA36" s="7"/>
      <c r="AB36" s="8" t="s">
        <v>8</v>
      </c>
      <c r="AC36" s="7"/>
    </row>
    <row r="37" spans="1:29" ht="15" customHeight="1" x14ac:dyDescent="0.25">
      <c r="C37" s="7"/>
      <c r="D37" s="7"/>
      <c r="E37" s="7"/>
      <c r="F37" s="7"/>
      <c r="G37" s="7"/>
      <c r="H37" s="7"/>
      <c r="I37" s="7"/>
      <c r="J37" s="7"/>
      <c r="K37" s="9"/>
      <c r="L37" s="9"/>
      <c r="M37" s="9"/>
      <c r="N37" s="8" t="s">
        <v>8</v>
      </c>
      <c r="O37" s="7"/>
      <c r="Y37" s="7"/>
      <c r="Z37" s="7"/>
      <c r="AA37" s="7"/>
      <c r="AB37" s="8" t="s">
        <v>8</v>
      </c>
      <c r="AC37" s="7"/>
    </row>
    <row r="38" spans="1:29" ht="15" customHeight="1" x14ac:dyDescent="0.25">
      <c r="C38" s="7"/>
      <c r="D38" s="7"/>
      <c r="E38" s="7"/>
      <c r="F38" s="7"/>
      <c r="G38" s="7"/>
      <c r="H38" s="7"/>
      <c r="I38" s="7"/>
      <c r="J38" s="7"/>
      <c r="K38" s="9"/>
      <c r="L38" s="9"/>
      <c r="M38" s="9"/>
      <c r="N38" s="8" t="s">
        <v>8</v>
      </c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8" t="s">
        <v>8</v>
      </c>
      <c r="AC38" s="7"/>
    </row>
    <row r="39" spans="1:29" ht="15" customHeight="1" x14ac:dyDescent="0.25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8" t="s">
        <v>8</v>
      </c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8" t="s">
        <v>8</v>
      </c>
      <c r="AC39" s="7"/>
    </row>
    <row r="40" spans="1:29" ht="15" customHeight="1" x14ac:dyDescent="0.25">
      <c r="N40" s="8" t="s">
        <v>8</v>
      </c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8" t="s">
        <v>8</v>
      </c>
      <c r="AC40" s="7"/>
    </row>
    <row r="41" spans="1:29" ht="15" customHeight="1" x14ac:dyDescent="0.25">
      <c r="N41" s="8" t="s">
        <v>8</v>
      </c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8" t="s">
        <v>8</v>
      </c>
      <c r="AC41" s="7"/>
    </row>
    <row r="42" spans="1:29" ht="15" customHeight="1" x14ac:dyDescent="0.25">
      <c r="N42" s="8" t="s">
        <v>8</v>
      </c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8" t="s">
        <v>8</v>
      </c>
      <c r="AC42" s="7"/>
    </row>
    <row r="43" spans="1:29" ht="15" customHeight="1" x14ac:dyDescent="0.25">
      <c r="N43" s="8" t="s">
        <v>8</v>
      </c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8" t="s">
        <v>8</v>
      </c>
      <c r="AC43" s="7"/>
    </row>
    <row r="44" spans="1:29" ht="15" customHeight="1" x14ac:dyDescent="0.25">
      <c r="N44" s="8" t="s">
        <v>8</v>
      </c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8" t="s">
        <v>8</v>
      </c>
      <c r="AC44" s="7"/>
    </row>
    <row r="45" spans="1:29" ht="15" customHeight="1" x14ac:dyDescent="0.25">
      <c r="N45" s="8" t="s">
        <v>8</v>
      </c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8" t="s">
        <v>8</v>
      </c>
      <c r="AC45" s="7"/>
    </row>
    <row r="46" spans="1:29" ht="15" customHeight="1" x14ac:dyDescent="0.25">
      <c r="N46" s="8" t="s">
        <v>8</v>
      </c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8" t="s">
        <v>8</v>
      </c>
      <c r="AC46" s="7"/>
    </row>
    <row r="47" spans="1:29" ht="15" customHeight="1" x14ac:dyDescent="0.25">
      <c r="N47" s="8" t="s">
        <v>8</v>
      </c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8" t="s">
        <v>8</v>
      </c>
      <c r="AC47" s="7"/>
    </row>
    <row r="48" spans="1:29" ht="15" customHeight="1" x14ac:dyDescent="0.25">
      <c r="N48" s="8" t="s">
        <v>8</v>
      </c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8" t="s">
        <v>8</v>
      </c>
      <c r="AC48" s="7"/>
    </row>
    <row r="49" spans="14:29" ht="15" customHeight="1" x14ac:dyDescent="0.25">
      <c r="N49" s="8" t="s">
        <v>8</v>
      </c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8" t="s">
        <v>8</v>
      </c>
      <c r="AC49" s="7"/>
    </row>
    <row r="50" spans="14:29" ht="15" customHeight="1" x14ac:dyDescent="0.25">
      <c r="N50" s="8" t="s">
        <v>8</v>
      </c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8" t="s">
        <v>8</v>
      </c>
      <c r="AC50" s="7"/>
    </row>
    <row r="51" spans="14:29" ht="15" customHeight="1" x14ac:dyDescent="0.25">
      <c r="N51" s="8" t="s">
        <v>8</v>
      </c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8" t="s">
        <v>8</v>
      </c>
    </row>
    <row r="52" spans="14:29" ht="15" customHeight="1" x14ac:dyDescent="0.25">
      <c r="N52" s="8" t="s">
        <v>8</v>
      </c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8" t="s">
        <v>8</v>
      </c>
    </row>
    <row r="53" spans="14:29" ht="15" customHeight="1" x14ac:dyDescent="0.25">
      <c r="N53" s="8" t="s">
        <v>8</v>
      </c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8" t="s">
        <v>8</v>
      </c>
    </row>
    <row r="54" spans="14:29" ht="15" customHeight="1" x14ac:dyDescent="0.25">
      <c r="N54" s="8" t="s">
        <v>8</v>
      </c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8" t="s">
        <v>8</v>
      </c>
    </row>
    <row r="55" spans="14:29" ht="15" customHeight="1" x14ac:dyDescent="0.25">
      <c r="N55" s="8" t="s">
        <v>8</v>
      </c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8" t="s">
        <v>8</v>
      </c>
    </row>
    <row r="56" spans="14:29" ht="15" customHeight="1" x14ac:dyDescent="0.25">
      <c r="N56" s="8" t="s">
        <v>8</v>
      </c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8" t="s">
        <v>8</v>
      </c>
    </row>
    <row r="57" spans="14:29" ht="15" customHeight="1" x14ac:dyDescent="0.25">
      <c r="N57" s="8" t="s">
        <v>8</v>
      </c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8" t="s">
        <v>8</v>
      </c>
    </row>
    <row r="58" spans="14:29" ht="15" customHeight="1" x14ac:dyDescent="0.25">
      <c r="N58" s="8" t="s">
        <v>8</v>
      </c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8" t="s">
        <v>8</v>
      </c>
    </row>
    <row r="59" spans="14:29" ht="15" customHeight="1" x14ac:dyDescent="0.25">
      <c r="N59" s="8" t="s">
        <v>8</v>
      </c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8" t="s">
        <v>8</v>
      </c>
    </row>
  </sheetData>
  <hyperlinks>
    <hyperlink ref="M1" location="TOC!A1" display="TOC!A1"/>
  </hyperlink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1"/>
  </sheetPr>
  <dimension ref="A1:AN64"/>
  <sheetViews>
    <sheetView zoomScale="90" zoomScaleNormal="90" workbookViewId="0"/>
  </sheetViews>
  <sheetFormatPr defaultColWidth="9.140625" defaultRowHeight="15" x14ac:dyDescent="0.25"/>
  <cols>
    <col min="1" max="1" width="14" style="6" bestFit="1" customWidth="1"/>
    <col min="2" max="2" width="4.7109375" style="6" customWidth="1"/>
    <col min="3" max="8" width="9.140625" style="6" customWidth="1"/>
    <col min="9" max="9" width="9.140625" style="6"/>
    <col min="10" max="13" width="9.140625" style="6" customWidth="1"/>
    <col min="14" max="14" width="9.140625" style="6"/>
    <col min="15" max="15" width="9.140625" style="6" customWidth="1"/>
    <col min="16" max="19" width="9.140625" style="6"/>
    <col min="20" max="20" width="9.140625" style="6" customWidth="1"/>
    <col min="21" max="16384" width="9.140625" style="6"/>
  </cols>
  <sheetData>
    <row r="1" spans="1:29" ht="15" customHeight="1" x14ac:dyDescent="0.25">
      <c r="A1" s="5" t="s">
        <v>3</v>
      </c>
      <c r="C1" t="s">
        <v>17</v>
      </c>
      <c r="D1" s="17"/>
      <c r="M1" s="14" t="s">
        <v>7</v>
      </c>
      <c r="N1" s="18" t="s">
        <v>8</v>
      </c>
      <c r="AB1" s="18" t="s">
        <v>8</v>
      </c>
    </row>
    <row r="2" spans="1:29" ht="15" customHeight="1" x14ac:dyDescent="0.25">
      <c r="A2" s="5" t="s">
        <v>4</v>
      </c>
      <c r="C2" s="6" t="s">
        <v>80</v>
      </c>
      <c r="N2" s="18" t="s">
        <v>8</v>
      </c>
      <c r="AB2" s="18" t="s">
        <v>8</v>
      </c>
    </row>
    <row r="3" spans="1:29" ht="15" customHeight="1" x14ac:dyDescent="0.25">
      <c r="A3" s="5" t="s">
        <v>5</v>
      </c>
      <c r="C3" s="6" t="s">
        <v>18</v>
      </c>
      <c r="N3" s="18" t="s">
        <v>8</v>
      </c>
      <c r="O3" s="6" t="s">
        <v>19</v>
      </c>
      <c r="AB3" s="18" t="s">
        <v>8</v>
      </c>
    </row>
    <row r="4" spans="1:29" ht="15" customHeight="1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 t="s">
        <v>8</v>
      </c>
      <c r="AB4" s="8" t="s">
        <v>8</v>
      </c>
      <c r="AC4" s="9"/>
    </row>
    <row r="5" spans="1:29" ht="15" customHeight="1" x14ac:dyDescent="0.25">
      <c r="A5" s="16" t="s">
        <v>6</v>
      </c>
      <c r="C5" s="19" t="s">
        <v>20</v>
      </c>
      <c r="D5" s="20"/>
      <c r="E5" s="21">
        <v>8900</v>
      </c>
      <c r="F5" s="7"/>
      <c r="J5" s="7"/>
      <c r="K5" s="9"/>
      <c r="L5" s="9"/>
      <c r="M5" s="9"/>
      <c r="N5" s="8" t="s">
        <v>8</v>
      </c>
      <c r="O5" s="7"/>
      <c r="P5" s="22" t="s">
        <v>21</v>
      </c>
      <c r="Q5" s="23" t="s">
        <v>10</v>
      </c>
      <c r="R5" s="24">
        <f>I22</f>
        <v>5080</v>
      </c>
      <c r="S5" s="25" t="s">
        <v>22</v>
      </c>
      <c r="T5" s="7"/>
      <c r="U5" s="7"/>
      <c r="V5" s="7"/>
      <c r="W5" s="7"/>
      <c r="X5" s="7"/>
      <c r="Y5" s="7"/>
      <c r="Z5" s="7"/>
      <c r="AA5" s="7"/>
      <c r="AB5" s="8" t="s">
        <v>8</v>
      </c>
      <c r="AC5" s="9"/>
    </row>
    <row r="6" spans="1:29" ht="15" customHeight="1" x14ac:dyDescent="0.25">
      <c r="C6" s="7"/>
      <c r="D6" s="7"/>
      <c r="E6" s="7"/>
      <c r="F6" s="7"/>
      <c r="J6" s="7"/>
      <c r="K6" s="9"/>
      <c r="L6" s="9"/>
      <c r="M6" s="9"/>
      <c r="N6" s="8" t="s">
        <v>8</v>
      </c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8" t="s">
        <v>8</v>
      </c>
      <c r="AC6" s="9"/>
    </row>
    <row r="7" spans="1:29" ht="15" customHeight="1" x14ac:dyDescent="0.25">
      <c r="C7" s="19" t="s">
        <v>23</v>
      </c>
      <c r="D7" s="20"/>
      <c r="E7" s="26" t="s">
        <v>24</v>
      </c>
      <c r="F7" s="7"/>
      <c r="G7" s="27" t="s">
        <v>25</v>
      </c>
      <c r="H7" s="28"/>
      <c r="I7" s="29">
        <v>1.11E-2</v>
      </c>
      <c r="J7" s="7"/>
      <c r="K7" s="9"/>
      <c r="L7" s="9"/>
      <c r="M7" s="9"/>
      <c r="N7" s="8" t="s">
        <v>8</v>
      </c>
      <c r="O7" s="7" t="s">
        <v>26</v>
      </c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8" t="s">
        <v>8</v>
      </c>
      <c r="AC7" s="9"/>
    </row>
    <row r="8" spans="1:29" ht="15" customHeight="1" x14ac:dyDescent="0.25">
      <c r="A8" s="16"/>
      <c r="B8" s="9"/>
      <c r="C8" s="30" t="s">
        <v>21</v>
      </c>
      <c r="D8" s="31"/>
      <c r="E8" s="32" t="s">
        <v>24</v>
      </c>
      <c r="F8" s="7"/>
      <c r="G8" s="33" t="s">
        <v>27</v>
      </c>
      <c r="H8" s="34"/>
      <c r="I8" s="35">
        <v>8.3999999999999995E-3</v>
      </c>
      <c r="J8" s="9"/>
      <c r="K8" s="9"/>
      <c r="L8" s="9"/>
      <c r="M8" s="9"/>
      <c r="N8" s="8" t="s">
        <v>8</v>
      </c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8" t="s">
        <v>8</v>
      </c>
      <c r="AC8" s="9"/>
    </row>
    <row r="9" spans="1:29" ht="15" customHeight="1" x14ac:dyDescent="0.25">
      <c r="A9" s="9"/>
      <c r="B9" s="9"/>
      <c r="C9" s="30" t="s">
        <v>28</v>
      </c>
      <c r="D9" s="31"/>
      <c r="E9" s="36">
        <v>3060</v>
      </c>
      <c r="F9" s="7"/>
      <c r="G9" s="30" t="s">
        <v>29</v>
      </c>
      <c r="H9" s="31"/>
      <c r="I9" s="37"/>
      <c r="J9" s="9"/>
      <c r="K9" s="9"/>
      <c r="L9" s="9"/>
      <c r="M9" s="9"/>
      <c r="N9" s="8" t="s">
        <v>8</v>
      </c>
      <c r="O9" s="7" t="s">
        <v>30</v>
      </c>
      <c r="P9" s="7"/>
      <c r="Q9" s="7"/>
      <c r="R9" s="7"/>
      <c r="S9" s="7"/>
      <c r="T9" s="7"/>
      <c r="U9" s="7"/>
      <c r="V9" s="7"/>
      <c r="W9" s="7"/>
      <c r="X9" s="7"/>
      <c r="Y9" s="38">
        <f>I16</f>
        <v>4</v>
      </c>
      <c r="Z9" s="7"/>
      <c r="AA9" s="7"/>
      <c r="AB9" s="8" t="s">
        <v>8</v>
      </c>
      <c r="AC9" s="9"/>
    </row>
    <row r="10" spans="1:29" ht="15" customHeight="1" x14ac:dyDescent="0.25">
      <c r="A10" s="9"/>
      <c r="B10" s="9"/>
      <c r="C10" s="30" t="s">
        <v>31</v>
      </c>
      <c r="D10" s="31"/>
      <c r="E10" s="32" t="s">
        <v>24</v>
      </c>
      <c r="F10" s="7"/>
      <c r="G10" s="33" t="s">
        <v>32</v>
      </c>
      <c r="H10" s="34"/>
      <c r="I10" s="39">
        <v>8.5000000000000006E-2</v>
      </c>
      <c r="J10" s="9" t="s">
        <v>33</v>
      </c>
      <c r="K10" s="9"/>
      <c r="L10" s="9"/>
      <c r="M10" s="9"/>
      <c r="N10" s="8" t="s">
        <v>8</v>
      </c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8" t="s">
        <v>8</v>
      </c>
      <c r="AC10" s="9"/>
    </row>
    <row r="11" spans="1:29" ht="15" customHeight="1" x14ac:dyDescent="0.25">
      <c r="A11" s="9"/>
      <c r="B11" s="9"/>
      <c r="C11" s="33" t="s">
        <v>34</v>
      </c>
      <c r="D11" s="34"/>
      <c r="E11" s="40">
        <v>2390</v>
      </c>
      <c r="F11" s="7"/>
      <c r="G11" s="7"/>
      <c r="H11" s="7"/>
      <c r="I11" s="7"/>
      <c r="J11" s="9"/>
      <c r="K11" s="9"/>
      <c r="L11" s="9"/>
      <c r="M11" s="9"/>
      <c r="N11" s="8" t="s">
        <v>8</v>
      </c>
      <c r="O11" s="41"/>
      <c r="P11" s="34"/>
      <c r="Q11" s="34"/>
      <c r="R11" s="34"/>
      <c r="S11" s="42" t="s">
        <v>35</v>
      </c>
      <c r="T11" s="43" t="s">
        <v>36</v>
      </c>
      <c r="U11" s="44" t="str">
        <f>IF(Y9&gt;=3,"year 3","")</f>
        <v>year 3</v>
      </c>
      <c r="V11" s="42" t="str">
        <f>IF(Y9&gt;=4,"year 4","")</f>
        <v>year 4</v>
      </c>
      <c r="W11" s="7"/>
      <c r="X11" s="7"/>
      <c r="Y11" s="7"/>
      <c r="Z11" s="7"/>
      <c r="AA11" s="7"/>
      <c r="AB11" s="8" t="s">
        <v>8</v>
      </c>
      <c r="AC11" s="9"/>
    </row>
    <row r="12" spans="1:29" ht="15" customHeight="1" x14ac:dyDescent="0.25">
      <c r="A12" s="9"/>
      <c r="B12" s="9"/>
      <c r="F12" s="7"/>
      <c r="G12" s="7"/>
      <c r="H12" s="7"/>
      <c r="I12" s="7"/>
      <c r="J12" s="9"/>
      <c r="K12" s="9"/>
      <c r="L12" s="9"/>
      <c r="M12" s="9"/>
      <c r="N12" s="8" t="s">
        <v>8</v>
      </c>
      <c r="O12" s="45" t="s">
        <v>37</v>
      </c>
      <c r="P12" s="7" t="s">
        <v>38</v>
      </c>
      <c r="Q12" s="7"/>
      <c r="R12" s="31"/>
      <c r="S12" s="30">
        <f>R5</f>
        <v>5080</v>
      </c>
      <c r="T12" s="46">
        <f>S12</f>
        <v>5080</v>
      </c>
      <c r="U12" s="7">
        <f>IF(U11&lt;&gt;"",S12,"")</f>
        <v>5080</v>
      </c>
      <c r="V12" s="30">
        <f>IF(V11="","",S12)</f>
        <v>5080</v>
      </c>
      <c r="W12" s="7"/>
      <c r="X12" s="7"/>
      <c r="Y12" s="7"/>
      <c r="Z12" s="7"/>
      <c r="AA12" s="7"/>
      <c r="AB12" s="8" t="s">
        <v>8</v>
      </c>
      <c r="AC12" s="9"/>
    </row>
    <row r="13" spans="1:29" ht="15" customHeight="1" x14ac:dyDescent="0.25">
      <c r="A13" s="9"/>
      <c r="B13" s="9"/>
      <c r="C13" s="47"/>
      <c r="F13" s="7"/>
      <c r="G13" s="7"/>
      <c r="H13" s="7"/>
      <c r="I13" s="7"/>
      <c r="J13" s="9"/>
      <c r="K13" s="9"/>
      <c r="L13" s="9"/>
      <c r="M13" s="9"/>
      <c r="N13" s="8" t="s">
        <v>8</v>
      </c>
      <c r="O13" s="45" t="s">
        <v>39</v>
      </c>
      <c r="P13" s="7" t="s">
        <v>40</v>
      </c>
      <c r="Q13" s="7"/>
      <c r="R13" s="31"/>
      <c r="S13" s="48">
        <f>I10</f>
        <v>8.5000000000000006E-2</v>
      </c>
      <c r="T13" s="49">
        <f>S13</f>
        <v>8.5000000000000006E-2</v>
      </c>
      <c r="U13" s="50">
        <f>IF(U11&lt;&gt;"",S13,"")</f>
        <v>8.5000000000000006E-2</v>
      </c>
      <c r="V13" s="48">
        <f>IF(V12="","",S13)</f>
        <v>8.5000000000000006E-2</v>
      </c>
      <c r="W13" s="7"/>
      <c r="X13" s="7"/>
      <c r="Y13" s="7"/>
      <c r="Z13" s="7"/>
      <c r="AA13" s="7"/>
      <c r="AB13" s="8" t="s">
        <v>8</v>
      </c>
      <c r="AC13" s="9"/>
    </row>
    <row r="14" spans="1:29" ht="15" customHeight="1" x14ac:dyDescent="0.25">
      <c r="C14" s="7" t="s">
        <v>41</v>
      </c>
      <c r="D14" s="7"/>
      <c r="E14" s="7"/>
      <c r="F14" s="7"/>
      <c r="G14" s="7"/>
      <c r="J14" s="9"/>
      <c r="K14" s="9"/>
      <c r="L14" s="9"/>
      <c r="M14" s="9"/>
      <c r="N14" s="8" t="s">
        <v>8</v>
      </c>
      <c r="O14" s="51" t="s">
        <v>42</v>
      </c>
      <c r="P14" s="20" t="s">
        <v>43</v>
      </c>
      <c r="Q14" s="20"/>
      <c r="R14" s="20"/>
      <c r="S14" s="52">
        <f>IFERROR(S12*S13,"")</f>
        <v>431.8</v>
      </c>
      <c r="T14" s="53">
        <f>IFERROR(T12*T13,"")</f>
        <v>431.8</v>
      </c>
      <c r="U14" s="54">
        <f>IFERROR(U12*U13,"")</f>
        <v>431.8</v>
      </c>
      <c r="V14" s="19">
        <f>IFERROR(V12*V13,"")</f>
        <v>431.8</v>
      </c>
      <c r="W14" s="7"/>
      <c r="X14" s="7"/>
      <c r="Y14" s="7"/>
      <c r="Z14" s="7"/>
      <c r="AA14" s="7"/>
      <c r="AB14" s="8" t="s">
        <v>8</v>
      </c>
      <c r="AC14" s="9"/>
    </row>
    <row r="15" spans="1:29" ht="15" customHeight="1" x14ac:dyDescent="0.25">
      <c r="C15" s="7"/>
      <c r="D15" s="7"/>
      <c r="E15" s="7"/>
      <c r="F15" s="7"/>
      <c r="G15" s="7"/>
      <c r="K15" s="9"/>
      <c r="L15" s="9"/>
      <c r="M15" s="9"/>
      <c r="N15" s="8" t="s">
        <v>8</v>
      </c>
      <c r="O15" s="45" t="s">
        <v>44</v>
      </c>
      <c r="P15" s="7" t="s">
        <v>45</v>
      </c>
      <c r="Q15" s="7"/>
      <c r="R15" s="31"/>
      <c r="S15" s="55">
        <v>1</v>
      </c>
      <c r="T15" s="56">
        <v>2</v>
      </c>
      <c r="U15" s="57">
        <f>IF(U11&lt;&gt;"",3,"")</f>
        <v>3</v>
      </c>
      <c r="V15" s="55">
        <f>IF(V11&lt;&gt;"",4,"")</f>
        <v>4</v>
      </c>
      <c r="W15" s="7"/>
      <c r="X15" s="7"/>
      <c r="Y15" s="7"/>
      <c r="Z15" s="7"/>
      <c r="AA15" s="7"/>
      <c r="AB15" s="8" t="s">
        <v>8</v>
      </c>
      <c r="AC15" s="9"/>
    </row>
    <row r="16" spans="1:29" ht="15" customHeight="1" x14ac:dyDescent="0.25">
      <c r="C16" s="19" t="s">
        <v>46</v>
      </c>
      <c r="D16" s="20"/>
      <c r="E16" s="20"/>
      <c r="F16" s="20"/>
      <c r="G16" s="20"/>
      <c r="H16" s="15"/>
      <c r="I16" s="58">
        <v>4</v>
      </c>
      <c r="K16" s="9"/>
      <c r="L16" s="9"/>
      <c r="M16" s="9"/>
      <c r="N16" s="8" t="s">
        <v>8</v>
      </c>
      <c r="O16" s="45" t="s">
        <v>47</v>
      </c>
      <c r="P16" s="7" t="s">
        <v>48</v>
      </c>
      <c r="Q16" s="7"/>
      <c r="R16" s="31"/>
      <c r="S16" s="48">
        <f>I7+I8</f>
        <v>1.95E-2</v>
      </c>
      <c r="T16" s="49">
        <f>S16</f>
        <v>1.95E-2</v>
      </c>
      <c r="U16" s="50">
        <f>IF(U11&lt;&gt;"",S16,"")</f>
        <v>1.95E-2</v>
      </c>
      <c r="V16" s="48">
        <f>IF(V15="","",S16)</f>
        <v>1.95E-2</v>
      </c>
      <c r="W16" s="7"/>
      <c r="X16" s="7"/>
      <c r="Y16" s="7"/>
      <c r="Z16" s="7"/>
      <c r="AA16" s="7"/>
      <c r="AB16" s="8" t="s">
        <v>8</v>
      </c>
      <c r="AC16" s="9"/>
    </row>
    <row r="17" spans="1:29" ht="15" customHeight="1" x14ac:dyDescent="0.25">
      <c r="C17" s="7" t="s">
        <v>49</v>
      </c>
      <c r="D17" s="7"/>
      <c r="E17" s="7"/>
      <c r="F17" s="7"/>
      <c r="G17" s="7"/>
      <c r="H17" s="7"/>
      <c r="I17" s="7"/>
      <c r="K17" s="9"/>
      <c r="L17" s="9"/>
      <c r="M17" s="9"/>
      <c r="N17" s="8" t="s">
        <v>8</v>
      </c>
      <c r="O17" s="59" t="s">
        <v>50</v>
      </c>
      <c r="P17" s="28" t="s">
        <v>51</v>
      </c>
      <c r="Q17" s="28"/>
      <c r="R17" s="28"/>
      <c r="S17" s="60">
        <f>S14/(1+S16)^S15</f>
        <v>423.54095144678763</v>
      </c>
      <c r="T17" s="61">
        <f>T14/(1+T16)^T15</f>
        <v>415.43987390562779</v>
      </c>
      <c r="U17" s="62">
        <f>IFERROR(U14/(1+U16)^U15,"")</f>
        <v>407.49374586133183</v>
      </c>
      <c r="V17" s="63">
        <f>IFERROR(V14/(1+V16)^V15,"")</f>
        <v>399.69960359130141</v>
      </c>
      <c r="W17" s="7"/>
      <c r="X17" s="7"/>
      <c r="Y17" s="7"/>
      <c r="Z17" s="7"/>
      <c r="AA17" s="7"/>
      <c r="AB17" s="8" t="s">
        <v>8</v>
      </c>
      <c r="AC17" s="9"/>
    </row>
    <row r="18" spans="1:29" ht="15" customHeight="1" x14ac:dyDescent="0.25">
      <c r="C18" s="7"/>
      <c r="D18" s="7"/>
      <c r="E18" s="7"/>
      <c r="F18" s="7"/>
      <c r="G18" s="7"/>
      <c r="H18" s="7"/>
      <c r="I18" s="7"/>
      <c r="K18" s="9"/>
      <c r="L18" s="9"/>
      <c r="M18" s="9"/>
      <c r="N18" s="8" t="s">
        <v>8</v>
      </c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8" t="s">
        <v>8</v>
      </c>
      <c r="AC18" s="9"/>
    </row>
    <row r="19" spans="1:29" ht="15" customHeight="1" x14ac:dyDescent="0.25">
      <c r="C19" s="7" t="s">
        <v>52</v>
      </c>
      <c r="D19" s="7"/>
      <c r="E19" s="7"/>
      <c r="F19" s="7"/>
      <c r="G19" s="7"/>
      <c r="H19" s="64" t="s">
        <v>53</v>
      </c>
      <c r="I19" s="65" t="s">
        <v>54</v>
      </c>
      <c r="J19" s="7"/>
      <c r="K19" s="9"/>
      <c r="L19" s="9"/>
      <c r="M19" s="9"/>
      <c r="N19" s="8" t="s">
        <v>8</v>
      </c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8" t="s">
        <v>8</v>
      </c>
      <c r="AC19" s="9"/>
    </row>
    <row r="20" spans="1:29" ht="15" customHeight="1" x14ac:dyDescent="0.25">
      <c r="C20" s="7" t="s">
        <v>55</v>
      </c>
      <c r="D20" s="7"/>
      <c r="E20" s="7"/>
      <c r="F20" s="7"/>
      <c r="G20" s="7"/>
      <c r="H20" s="66">
        <v>0.95</v>
      </c>
      <c r="I20" s="67">
        <v>3300</v>
      </c>
      <c r="J20" s="7"/>
      <c r="K20" s="9"/>
      <c r="L20" s="9"/>
      <c r="M20" s="9"/>
      <c r="N20" s="8" t="s">
        <v>8</v>
      </c>
      <c r="P20" s="68" t="s">
        <v>56</v>
      </c>
      <c r="Q20" s="69"/>
      <c r="R20" s="69"/>
      <c r="S20" s="69"/>
      <c r="T20" s="69"/>
      <c r="U20" s="70">
        <f>SUM(S17:V17)</f>
        <v>1646.1741748050488</v>
      </c>
      <c r="V20" s="25" t="s">
        <v>57</v>
      </c>
      <c r="W20" s="7"/>
      <c r="X20" s="7"/>
      <c r="Y20" s="7"/>
      <c r="Z20" s="7"/>
      <c r="AA20" s="7"/>
      <c r="AB20" s="8" t="s">
        <v>8</v>
      </c>
      <c r="AC20" s="9"/>
    </row>
    <row r="21" spans="1:29" ht="15" customHeight="1" x14ac:dyDescent="0.25">
      <c r="C21" s="7" t="s">
        <v>58</v>
      </c>
      <c r="F21" s="7"/>
      <c r="G21" s="7"/>
      <c r="H21" s="66">
        <v>0.99</v>
      </c>
      <c r="I21" s="67">
        <v>3580</v>
      </c>
      <c r="J21" s="7"/>
      <c r="K21" s="9"/>
      <c r="L21" s="9"/>
      <c r="M21" s="9"/>
      <c r="N21" s="8" t="s">
        <v>8</v>
      </c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8" t="s">
        <v>8</v>
      </c>
      <c r="AC21" s="9"/>
    </row>
    <row r="22" spans="1:29" ht="15" customHeight="1" x14ac:dyDescent="0.25">
      <c r="C22" s="7"/>
      <c r="F22" s="7"/>
      <c r="G22" s="7"/>
      <c r="H22" s="66">
        <v>0.995</v>
      </c>
      <c r="I22" s="67">
        <v>5080</v>
      </c>
      <c r="J22" s="7"/>
      <c r="K22" s="9"/>
      <c r="L22" s="9"/>
      <c r="M22" s="9"/>
      <c r="N22" s="8" t="s">
        <v>8</v>
      </c>
      <c r="O22" s="7" t="s">
        <v>59</v>
      </c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8" t="s">
        <v>8</v>
      </c>
      <c r="AC22" s="9"/>
    </row>
    <row r="23" spans="1:29" ht="15" customHeight="1" x14ac:dyDescent="0.25">
      <c r="C23" s="7"/>
      <c r="F23" s="7"/>
      <c r="G23" s="7"/>
      <c r="H23" s="71">
        <v>0.999</v>
      </c>
      <c r="I23" s="72">
        <v>5940</v>
      </c>
      <c r="J23" s="7"/>
      <c r="K23" s="9"/>
      <c r="L23" s="9"/>
      <c r="M23" s="9"/>
      <c r="N23" s="8" t="s">
        <v>8</v>
      </c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8" t="s">
        <v>8</v>
      </c>
      <c r="AC23" s="9"/>
    </row>
    <row r="24" spans="1:29" ht="15" customHeight="1" x14ac:dyDescent="0.25">
      <c r="C24" s="7"/>
      <c r="F24" s="7"/>
      <c r="G24" s="7"/>
      <c r="H24" s="7"/>
      <c r="I24" s="7"/>
      <c r="J24" s="7"/>
      <c r="K24" s="9"/>
      <c r="L24" s="9"/>
      <c r="M24" s="9"/>
      <c r="N24" s="8" t="s">
        <v>8</v>
      </c>
      <c r="O24" s="7"/>
      <c r="P24" s="7" t="s">
        <v>60</v>
      </c>
      <c r="Q24" s="7"/>
      <c r="R24" s="7"/>
      <c r="S24" s="8" t="s">
        <v>10</v>
      </c>
      <c r="T24" s="8">
        <f>E11</f>
        <v>2390</v>
      </c>
      <c r="U24" s="8" t="s">
        <v>61</v>
      </c>
      <c r="V24" s="73">
        <f>U20</f>
        <v>1646.1741748050488</v>
      </c>
      <c r="W24" s="8" t="s">
        <v>61</v>
      </c>
      <c r="X24" s="8">
        <f>R5</f>
        <v>5080</v>
      </c>
      <c r="Y24" s="8" t="s">
        <v>10</v>
      </c>
      <c r="Z24" s="74">
        <f>T24+V24+X24</f>
        <v>9116.1741748050481</v>
      </c>
      <c r="AA24" s="7"/>
      <c r="AB24" s="8" t="s">
        <v>8</v>
      </c>
      <c r="AC24" s="9"/>
    </row>
    <row r="25" spans="1:29" ht="15" customHeight="1" x14ac:dyDescent="0.25">
      <c r="C25" s="7"/>
      <c r="F25" s="7"/>
      <c r="G25" s="7"/>
      <c r="H25" s="7"/>
      <c r="I25" s="7"/>
      <c r="J25" s="7"/>
      <c r="K25" s="9"/>
      <c r="L25" s="9"/>
      <c r="M25" s="9"/>
      <c r="N25" s="8" t="s">
        <v>8</v>
      </c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8" t="s">
        <v>8</v>
      </c>
      <c r="AC25" s="9"/>
    </row>
    <row r="26" spans="1:29" ht="15" customHeight="1" x14ac:dyDescent="0.25">
      <c r="A26" s="5" t="s">
        <v>9</v>
      </c>
      <c r="C26" s="7" t="s">
        <v>62</v>
      </c>
      <c r="D26" s="7"/>
      <c r="E26" s="7"/>
      <c r="F26" s="7"/>
      <c r="G26" s="7"/>
      <c r="H26" s="7"/>
      <c r="I26" s="7"/>
      <c r="J26" s="7"/>
      <c r="K26" s="9"/>
      <c r="L26" s="9"/>
      <c r="M26" s="9"/>
      <c r="N26" s="8" t="s">
        <v>8</v>
      </c>
      <c r="O26" s="7"/>
      <c r="P26" s="7" t="s">
        <v>63</v>
      </c>
      <c r="Q26" s="7"/>
      <c r="R26" s="7"/>
      <c r="S26" s="8" t="s">
        <v>10</v>
      </c>
      <c r="T26" s="8">
        <f>E11</f>
        <v>2390</v>
      </c>
      <c r="U26" s="8" t="s">
        <v>61</v>
      </c>
      <c r="V26" s="73">
        <f>U20</f>
        <v>1646.1741748050488</v>
      </c>
      <c r="W26" s="8" t="s">
        <v>61</v>
      </c>
      <c r="X26" s="8">
        <f>E9</f>
        <v>3060</v>
      </c>
      <c r="Y26" s="8" t="s">
        <v>10</v>
      </c>
      <c r="Z26" s="74">
        <f>T26+V26+X26</f>
        <v>7096.174174805049</v>
      </c>
      <c r="AA26" s="7"/>
      <c r="AB26" s="8" t="s">
        <v>8</v>
      </c>
      <c r="AC26" s="7"/>
    </row>
    <row r="27" spans="1:29" ht="15" customHeight="1" x14ac:dyDescent="0.25">
      <c r="C27" s="8" t="s">
        <v>64</v>
      </c>
      <c r="D27" s="7" t="s">
        <v>21</v>
      </c>
      <c r="E27" s="7"/>
      <c r="F27" s="7"/>
      <c r="G27" s="7"/>
      <c r="H27" s="7"/>
      <c r="I27" s="7"/>
      <c r="J27" s="7"/>
      <c r="K27" s="9"/>
      <c r="L27" s="9"/>
      <c r="M27" s="9"/>
      <c r="N27" s="8" t="s">
        <v>8</v>
      </c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8" t="s">
        <v>8</v>
      </c>
      <c r="AC27" s="7"/>
    </row>
    <row r="28" spans="1:29" ht="15" customHeight="1" x14ac:dyDescent="0.25">
      <c r="C28" s="8" t="s">
        <v>65</v>
      </c>
      <c r="D28" s="7" t="s">
        <v>31</v>
      </c>
      <c r="E28" s="7"/>
      <c r="F28" s="7"/>
      <c r="G28" s="7"/>
      <c r="H28" s="7"/>
      <c r="I28" s="7"/>
      <c r="J28" s="7"/>
      <c r="K28" s="9"/>
      <c r="L28" s="9"/>
      <c r="M28" s="9"/>
      <c r="N28" s="8" t="s">
        <v>8</v>
      </c>
      <c r="O28" s="7"/>
      <c r="P28" s="75" t="s">
        <v>66</v>
      </c>
      <c r="Q28" s="76"/>
      <c r="R28" s="76"/>
      <c r="S28" s="77" t="s">
        <v>10</v>
      </c>
      <c r="T28" s="78">
        <f>E5</f>
        <v>8900</v>
      </c>
      <c r="U28" s="79" t="s">
        <v>67</v>
      </c>
      <c r="V28" s="7"/>
      <c r="W28" s="7"/>
      <c r="X28" s="7"/>
      <c r="Y28" s="7"/>
      <c r="Z28" s="7"/>
      <c r="AA28" s="7"/>
      <c r="AB28" s="8" t="s">
        <v>8</v>
      </c>
      <c r="AC28" s="7"/>
    </row>
    <row r="29" spans="1:29" ht="15" customHeight="1" x14ac:dyDescent="0.25">
      <c r="C29" s="8" t="s">
        <v>68</v>
      </c>
      <c r="D29" s="7" t="s">
        <v>69</v>
      </c>
      <c r="E29" s="7"/>
      <c r="F29" s="7"/>
      <c r="G29" s="7"/>
      <c r="H29" s="7"/>
      <c r="I29" s="7"/>
      <c r="J29" s="7"/>
      <c r="K29" s="9"/>
      <c r="L29" s="9"/>
      <c r="M29" s="9"/>
      <c r="N29" s="8" t="s">
        <v>8</v>
      </c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8" t="s">
        <v>8</v>
      </c>
      <c r="AC29" s="7"/>
    </row>
    <row r="30" spans="1:29" ht="15" customHeight="1" x14ac:dyDescent="0.25">
      <c r="C30" s="8" t="s">
        <v>70</v>
      </c>
      <c r="D30" s="7" t="s">
        <v>23</v>
      </c>
      <c r="E30" s="7"/>
      <c r="F30" s="7"/>
      <c r="G30" s="7"/>
      <c r="H30" s="7"/>
      <c r="I30" s="7"/>
      <c r="J30" s="7"/>
      <c r="K30" s="9"/>
      <c r="L30" s="9"/>
      <c r="M30" s="9"/>
      <c r="N30" s="8" t="s">
        <v>8</v>
      </c>
      <c r="O30" s="7" t="s">
        <v>71</v>
      </c>
      <c r="P30" s="7"/>
      <c r="Q30" s="7"/>
      <c r="R30" s="80" t="str">
        <f>IF(T28&gt;=Z24,"above SCR level", IF(T28&lt;Z26,"below MCR level","between MCR and SCR level"))</f>
        <v>between MCR and SCR level</v>
      </c>
      <c r="S30" s="7"/>
      <c r="T30" s="7"/>
      <c r="U30" s="7"/>
      <c r="V30" s="7"/>
      <c r="W30" s="7"/>
      <c r="X30" s="7"/>
      <c r="Y30" s="7"/>
      <c r="Z30" s="7"/>
      <c r="AA30" s="7"/>
      <c r="AB30" s="8" t="s">
        <v>8</v>
      </c>
      <c r="AC30" s="7"/>
    </row>
    <row r="31" spans="1:29" ht="15" customHeight="1" x14ac:dyDescent="0.25">
      <c r="J31" s="7"/>
      <c r="K31" s="9"/>
      <c r="L31" s="9"/>
      <c r="M31" s="9"/>
      <c r="N31" s="8" t="s">
        <v>8</v>
      </c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8" t="s">
        <v>8</v>
      </c>
      <c r="AC31" s="7"/>
    </row>
    <row r="32" spans="1:29" ht="15" customHeight="1" x14ac:dyDescent="0.25">
      <c r="J32" s="7"/>
      <c r="K32" s="9"/>
      <c r="L32" s="9"/>
      <c r="M32" s="9"/>
      <c r="N32" s="8" t="s">
        <v>8</v>
      </c>
      <c r="O32" s="7"/>
      <c r="P32" s="81" t="s">
        <v>72</v>
      </c>
      <c r="Q32" s="82"/>
      <c r="R32" s="83" t="str">
        <f>IF(T28&gt;=Z24,"no action", IF(T28&lt;Z26,"company can no longer operate","intervention"))</f>
        <v>intervention</v>
      </c>
      <c r="S32" s="82"/>
      <c r="T32" s="82"/>
      <c r="U32" s="84"/>
      <c r="V32" s="25" t="s">
        <v>73</v>
      </c>
      <c r="W32" s="7"/>
      <c r="X32" s="7"/>
      <c r="Y32" s="7"/>
      <c r="Z32" s="7"/>
      <c r="AA32" s="7"/>
      <c r="AB32" s="8" t="s">
        <v>8</v>
      </c>
      <c r="AC32" s="7"/>
    </row>
    <row r="33" spans="1:29" ht="15" customHeight="1" x14ac:dyDescent="0.25">
      <c r="C33" s="7"/>
      <c r="D33" s="7"/>
      <c r="E33" s="7"/>
      <c r="F33" s="7"/>
      <c r="G33" s="7"/>
      <c r="H33" s="7"/>
      <c r="I33" s="7"/>
      <c r="J33" s="7"/>
      <c r="K33" s="9"/>
      <c r="L33" s="9"/>
      <c r="M33" s="9"/>
      <c r="N33" s="8" t="s">
        <v>8</v>
      </c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8" t="s">
        <v>8</v>
      </c>
      <c r="AC33" s="7"/>
    </row>
    <row r="34" spans="1:29" ht="15" customHeight="1" x14ac:dyDescent="0.25">
      <c r="C34" s="7"/>
      <c r="D34" s="7"/>
      <c r="E34" s="7"/>
      <c r="F34" s="7"/>
      <c r="G34" s="7"/>
      <c r="H34" s="7"/>
      <c r="I34" s="7"/>
      <c r="J34" s="7"/>
      <c r="K34" s="9"/>
      <c r="L34" s="9"/>
      <c r="M34" s="9"/>
      <c r="N34" s="8" t="s">
        <v>8</v>
      </c>
      <c r="O34" s="7" t="s">
        <v>74</v>
      </c>
      <c r="P34" s="7"/>
      <c r="Q34" s="8" t="s">
        <v>10</v>
      </c>
      <c r="R34" s="7" t="s">
        <v>75</v>
      </c>
      <c r="S34" s="7"/>
      <c r="T34" s="8" t="s">
        <v>11</v>
      </c>
      <c r="U34" s="8" t="s">
        <v>21</v>
      </c>
      <c r="V34" s="8" t="s">
        <v>11</v>
      </c>
      <c r="W34" s="8" t="s">
        <v>76</v>
      </c>
      <c r="X34" s="8" t="s">
        <v>11</v>
      </c>
      <c r="Y34" s="8" t="s">
        <v>77</v>
      </c>
      <c r="Z34" s="7"/>
      <c r="AA34" s="7"/>
      <c r="AB34" s="8" t="s">
        <v>8</v>
      </c>
      <c r="AC34" s="7"/>
    </row>
    <row r="35" spans="1:29" ht="15" customHeight="1" x14ac:dyDescent="0.25">
      <c r="C35" s="7"/>
      <c r="D35" s="7"/>
      <c r="E35" s="7"/>
      <c r="F35" s="7"/>
      <c r="G35" s="7"/>
      <c r="H35" s="7"/>
      <c r="I35" s="7"/>
      <c r="J35" s="7"/>
      <c r="K35" s="9"/>
      <c r="L35" s="9"/>
      <c r="M35" s="9"/>
      <c r="N35" s="8" t="s">
        <v>8</v>
      </c>
      <c r="O35" s="7"/>
      <c r="Q35" s="8" t="s">
        <v>10</v>
      </c>
      <c r="R35" s="7">
        <f>E5</f>
        <v>8900</v>
      </c>
      <c r="S35" s="7"/>
      <c r="T35" s="8" t="s">
        <v>11</v>
      </c>
      <c r="U35" s="8">
        <f>R5</f>
        <v>5080</v>
      </c>
      <c r="V35" s="8" t="s">
        <v>11</v>
      </c>
      <c r="W35" s="8">
        <f>U20</f>
        <v>1646.1741748050488</v>
      </c>
      <c r="X35" s="8" t="s">
        <v>11</v>
      </c>
      <c r="Y35" s="8">
        <f>E11</f>
        <v>2390</v>
      </c>
      <c r="Z35" s="7"/>
      <c r="AA35" s="7"/>
      <c r="AB35" s="8" t="s">
        <v>8</v>
      </c>
      <c r="AC35" s="7"/>
    </row>
    <row r="36" spans="1:29" ht="15" customHeight="1" x14ac:dyDescent="0.25">
      <c r="C36" s="7"/>
      <c r="D36" s="7"/>
      <c r="E36" s="7"/>
      <c r="F36" s="7"/>
      <c r="G36" s="7"/>
      <c r="H36" s="7"/>
      <c r="I36" s="7"/>
      <c r="J36" s="7"/>
      <c r="K36" s="9"/>
      <c r="L36" s="9"/>
      <c r="M36" s="9"/>
      <c r="N36" s="8" t="s">
        <v>8</v>
      </c>
      <c r="O36" s="7"/>
      <c r="P36" s="85" t="s">
        <v>23</v>
      </c>
      <c r="Q36" s="8" t="s">
        <v>10</v>
      </c>
      <c r="R36" s="86">
        <f>R35-U35-W35-Y35</f>
        <v>-216.17417480504901</v>
      </c>
      <c r="S36" s="25" t="s">
        <v>78</v>
      </c>
      <c r="T36" s="7"/>
      <c r="U36" s="7"/>
      <c r="V36" s="7"/>
      <c r="W36" s="7"/>
      <c r="X36" s="7"/>
      <c r="Y36" s="7"/>
      <c r="Z36" s="7"/>
      <c r="AA36" s="7"/>
      <c r="AB36" s="8" t="s">
        <v>8</v>
      </c>
      <c r="AC36" s="7"/>
    </row>
    <row r="37" spans="1:29" ht="15" customHeight="1" x14ac:dyDescent="0.25">
      <c r="C37" s="7"/>
      <c r="D37" s="7"/>
      <c r="E37" s="7"/>
      <c r="F37" s="7"/>
      <c r="G37" s="7"/>
      <c r="H37" s="7"/>
      <c r="I37" s="7"/>
      <c r="J37" s="7"/>
      <c r="K37" s="9"/>
      <c r="L37" s="9"/>
      <c r="M37" s="9"/>
      <c r="N37" s="8" t="s">
        <v>8</v>
      </c>
      <c r="O37" s="7"/>
      <c r="Y37" s="7"/>
      <c r="Z37" s="7"/>
      <c r="AA37" s="7"/>
      <c r="AB37" s="8" t="s">
        <v>8</v>
      </c>
      <c r="AC37" s="7"/>
    </row>
    <row r="38" spans="1:29" ht="15" customHeight="1" x14ac:dyDescent="0.25">
      <c r="C38" s="7"/>
      <c r="D38" s="7"/>
      <c r="E38" s="7"/>
      <c r="F38" s="7"/>
      <c r="G38" s="7"/>
      <c r="H38" s="7"/>
      <c r="I38" s="7"/>
      <c r="J38" s="7"/>
      <c r="K38" s="9"/>
      <c r="L38" s="9"/>
      <c r="M38" s="9"/>
      <c r="N38" s="8" t="s">
        <v>8</v>
      </c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8" t="s">
        <v>8</v>
      </c>
      <c r="AC38" s="7"/>
    </row>
    <row r="39" spans="1:29" ht="15" customHeight="1" x14ac:dyDescent="0.25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8" t="s">
        <v>8</v>
      </c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8" t="s">
        <v>8</v>
      </c>
      <c r="AC39" s="7"/>
    </row>
    <row r="40" spans="1:29" ht="15" customHeight="1" x14ac:dyDescent="0.25">
      <c r="N40" s="8" t="s">
        <v>8</v>
      </c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8" t="s">
        <v>8</v>
      </c>
      <c r="AC40" s="7"/>
    </row>
    <row r="41" spans="1:29" ht="15" customHeight="1" x14ac:dyDescent="0.25">
      <c r="N41" s="8" t="s">
        <v>8</v>
      </c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8" t="s">
        <v>8</v>
      </c>
      <c r="AC41" s="7"/>
    </row>
    <row r="42" spans="1:29" ht="15" customHeight="1" x14ac:dyDescent="0.25">
      <c r="N42" s="8" t="s">
        <v>8</v>
      </c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8" t="s">
        <v>8</v>
      </c>
      <c r="AC42" s="7"/>
    </row>
    <row r="43" spans="1:29" ht="15" customHeight="1" x14ac:dyDescent="0.25">
      <c r="N43" s="8" t="s">
        <v>8</v>
      </c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8" t="s">
        <v>8</v>
      </c>
      <c r="AC43" s="7"/>
    </row>
    <row r="44" spans="1:29" ht="15" customHeight="1" x14ac:dyDescent="0.25">
      <c r="N44" s="8" t="s">
        <v>8</v>
      </c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8" t="s">
        <v>8</v>
      </c>
      <c r="AC44" s="7"/>
    </row>
    <row r="45" spans="1:29" ht="15" customHeight="1" x14ac:dyDescent="0.25">
      <c r="N45" s="8" t="s">
        <v>8</v>
      </c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8" t="s">
        <v>8</v>
      </c>
      <c r="AC45" s="7"/>
    </row>
    <row r="46" spans="1:29" ht="15" customHeight="1" x14ac:dyDescent="0.25">
      <c r="N46" s="8" t="s">
        <v>8</v>
      </c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8" t="s">
        <v>8</v>
      </c>
      <c r="AC46" s="7"/>
    </row>
    <row r="47" spans="1:29" ht="15" customHeight="1" x14ac:dyDescent="0.25">
      <c r="N47" s="8" t="s">
        <v>8</v>
      </c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8" t="s">
        <v>8</v>
      </c>
      <c r="AC47" s="7"/>
    </row>
    <row r="48" spans="1:29" ht="15" customHeight="1" x14ac:dyDescent="0.25">
      <c r="N48" s="8" t="s">
        <v>8</v>
      </c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8" t="s">
        <v>8</v>
      </c>
      <c r="AC48" s="7"/>
    </row>
    <row r="49" spans="14:40" ht="15" customHeight="1" x14ac:dyDescent="0.25">
      <c r="N49" s="8" t="s">
        <v>8</v>
      </c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8" t="s">
        <v>8</v>
      </c>
      <c r="AC49" s="7"/>
    </row>
    <row r="50" spans="14:40" ht="15" customHeight="1" x14ac:dyDescent="0.25">
      <c r="N50" s="8" t="s">
        <v>8</v>
      </c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8" t="s">
        <v>8</v>
      </c>
      <c r="AC50" s="7"/>
    </row>
    <row r="51" spans="14:40" ht="15" customHeight="1" x14ac:dyDescent="0.25">
      <c r="N51" s="8" t="s">
        <v>8</v>
      </c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8" t="s">
        <v>8</v>
      </c>
    </row>
    <row r="52" spans="14:40" ht="15" customHeight="1" x14ac:dyDescent="0.25">
      <c r="N52" s="8" t="s">
        <v>8</v>
      </c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8" t="s">
        <v>8</v>
      </c>
    </row>
    <row r="53" spans="14:40" ht="15" customHeight="1" x14ac:dyDescent="0.25">
      <c r="N53" s="8" t="s">
        <v>8</v>
      </c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8" t="s">
        <v>8</v>
      </c>
    </row>
    <row r="54" spans="14:40" ht="15" customHeight="1" x14ac:dyDescent="0.25">
      <c r="N54" s="8" t="s">
        <v>8</v>
      </c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8" t="s">
        <v>8</v>
      </c>
    </row>
    <row r="55" spans="14:40" ht="15" customHeight="1" x14ac:dyDescent="0.25">
      <c r="N55" s="8" t="s">
        <v>8</v>
      </c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8" t="s">
        <v>8</v>
      </c>
    </row>
    <row r="56" spans="14:40" ht="15" customHeight="1" x14ac:dyDescent="0.25">
      <c r="N56" s="8" t="s">
        <v>8</v>
      </c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8" t="s">
        <v>8</v>
      </c>
    </row>
    <row r="57" spans="14:40" ht="15" customHeight="1" x14ac:dyDescent="0.25">
      <c r="N57" s="8" t="s">
        <v>8</v>
      </c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8" t="s">
        <v>8</v>
      </c>
    </row>
    <row r="58" spans="14:40" ht="15" customHeight="1" x14ac:dyDescent="0.25">
      <c r="N58" s="8" t="s">
        <v>8</v>
      </c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8" t="s">
        <v>8</v>
      </c>
    </row>
    <row r="59" spans="14:40" ht="15" customHeight="1" x14ac:dyDescent="0.25">
      <c r="N59" s="8" t="s">
        <v>8</v>
      </c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8" t="s">
        <v>8</v>
      </c>
    </row>
    <row r="60" spans="14:40" ht="15" customHeight="1" x14ac:dyDescent="0.25">
      <c r="AB60"/>
      <c r="AC60"/>
      <c r="AD60"/>
      <c r="AE60"/>
      <c r="AF60"/>
      <c r="AG60"/>
      <c r="AH60"/>
      <c r="AI60"/>
      <c r="AJ60"/>
      <c r="AK60"/>
      <c r="AL60"/>
      <c r="AM60"/>
      <c r="AN60"/>
    </row>
    <row r="61" spans="14:40" ht="15" customHeight="1" x14ac:dyDescent="0.25">
      <c r="AB61"/>
      <c r="AC61"/>
      <c r="AD61"/>
      <c r="AE61"/>
      <c r="AF61"/>
      <c r="AG61"/>
      <c r="AH61"/>
      <c r="AI61"/>
      <c r="AJ61"/>
      <c r="AK61"/>
      <c r="AL61"/>
      <c r="AM61"/>
      <c r="AN61"/>
    </row>
    <row r="62" spans="14:40" ht="15" customHeight="1" x14ac:dyDescent="0.25">
      <c r="AB62"/>
      <c r="AC62"/>
      <c r="AD62"/>
      <c r="AE62"/>
      <c r="AF62"/>
      <c r="AG62"/>
      <c r="AH62"/>
      <c r="AI62"/>
      <c r="AJ62"/>
      <c r="AK62"/>
      <c r="AL62"/>
      <c r="AM62"/>
      <c r="AN62"/>
    </row>
    <row r="63" spans="14:40" ht="15" customHeight="1" x14ac:dyDescent="0.25">
      <c r="AB63"/>
      <c r="AC63"/>
      <c r="AD63"/>
      <c r="AE63"/>
      <c r="AF63"/>
      <c r="AG63"/>
      <c r="AH63"/>
      <c r="AI63"/>
      <c r="AJ63"/>
      <c r="AK63"/>
      <c r="AL63"/>
      <c r="AM63"/>
      <c r="AN63"/>
    </row>
    <row r="64" spans="14:40" ht="15" customHeight="1" x14ac:dyDescent="0.25">
      <c r="AB64"/>
      <c r="AC64"/>
      <c r="AD64"/>
      <c r="AE64"/>
      <c r="AF64"/>
      <c r="AG64"/>
      <c r="AH64"/>
      <c r="AI64"/>
      <c r="AJ64"/>
      <c r="AK64"/>
      <c r="AL64"/>
      <c r="AM64"/>
      <c r="AN64"/>
    </row>
  </sheetData>
  <hyperlinks>
    <hyperlink ref="M1" location="TOC!A1" display="TOC!A1"/>
  </hyperlink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AN64"/>
  <sheetViews>
    <sheetView zoomScale="90" zoomScaleNormal="90" workbookViewId="0"/>
  </sheetViews>
  <sheetFormatPr defaultColWidth="9.140625" defaultRowHeight="15" x14ac:dyDescent="0.25"/>
  <cols>
    <col min="1" max="1" width="14" style="6" bestFit="1" customWidth="1"/>
    <col min="2" max="2" width="4.7109375" style="6" customWidth="1"/>
    <col min="3" max="13" width="9.140625" style="6" customWidth="1"/>
    <col min="14" max="25" width="9.140625" style="6"/>
    <col min="26" max="26" width="9.7109375" style="6" customWidth="1"/>
    <col min="27" max="16384" width="9.140625" style="6"/>
  </cols>
  <sheetData>
    <row r="1" spans="1:29" ht="15" customHeight="1" x14ac:dyDescent="0.25">
      <c r="A1" s="5" t="s">
        <v>3</v>
      </c>
      <c r="C1" t="s">
        <v>17</v>
      </c>
      <c r="D1" s="17"/>
      <c r="M1" s="14" t="s">
        <v>7</v>
      </c>
      <c r="N1" s="18" t="s">
        <v>8</v>
      </c>
      <c r="AB1" s="18" t="s">
        <v>8</v>
      </c>
    </row>
    <row r="2" spans="1:29" ht="15" customHeight="1" x14ac:dyDescent="0.25">
      <c r="A2" s="5" t="s">
        <v>4</v>
      </c>
      <c r="C2" s="6" t="s">
        <v>80</v>
      </c>
      <c r="N2" s="18" t="s">
        <v>8</v>
      </c>
      <c r="AB2" s="18" t="s">
        <v>8</v>
      </c>
    </row>
    <row r="3" spans="1:29" ht="15" customHeight="1" x14ac:dyDescent="0.25">
      <c r="A3" s="5" t="s">
        <v>5</v>
      </c>
      <c r="C3" s="6" t="s">
        <v>18</v>
      </c>
      <c r="N3" s="18" t="s">
        <v>8</v>
      </c>
      <c r="O3" s="6" t="s">
        <v>19</v>
      </c>
      <c r="AB3" s="18" t="s">
        <v>8</v>
      </c>
    </row>
    <row r="4" spans="1:29" ht="15" customHeight="1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 t="s">
        <v>8</v>
      </c>
      <c r="AB4" s="8" t="s">
        <v>8</v>
      </c>
      <c r="AC4" s="9"/>
    </row>
    <row r="5" spans="1:29" ht="15" customHeight="1" x14ac:dyDescent="0.25">
      <c r="A5" s="16" t="s">
        <v>6</v>
      </c>
      <c r="C5" s="19" t="s">
        <v>20</v>
      </c>
      <c r="D5" s="20"/>
      <c r="E5" s="21">
        <v>9000</v>
      </c>
      <c r="F5" s="7"/>
      <c r="J5" s="7"/>
      <c r="K5" s="9"/>
      <c r="L5" s="9"/>
      <c r="M5" s="9"/>
      <c r="N5" s="8" t="s">
        <v>8</v>
      </c>
      <c r="O5" s="7"/>
      <c r="P5" s="22" t="s">
        <v>21</v>
      </c>
      <c r="Q5" s="23" t="s">
        <v>10</v>
      </c>
      <c r="R5" s="24">
        <f>I22</f>
        <v>15840</v>
      </c>
      <c r="S5" s="25" t="s">
        <v>22</v>
      </c>
      <c r="T5" s="7"/>
      <c r="U5" s="7"/>
      <c r="V5" s="7"/>
      <c r="W5" s="7"/>
      <c r="X5" s="7"/>
      <c r="Y5" s="7"/>
      <c r="Z5" s="7"/>
      <c r="AA5" s="7"/>
      <c r="AB5" s="8" t="s">
        <v>8</v>
      </c>
      <c r="AC5" s="9"/>
    </row>
    <row r="6" spans="1:29" ht="15" customHeight="1" x14ac:dyDescent="0.25">
      <c r="C6" s="7"/>
      <c r="D6" s="7"/>
      <c r="E6" s="7"/>
      <c r="F6" s="7"/>
      <c r="J6" s="7"/>
      <c r="K6" s="9"/>
      <c r="L6" s="9"/>
      <c r="M6" s="9"/>
      <c r="N6" s="8" t="s">
        <v>8</v>
      </c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8" t="s">
        <v>8</v>
      </c>
      <c r="AC6" s="9"/>
    </row>
    <row r="7" spans="1:29" ht="15" customHeight="1" x14ac:dyDescent="0.25">
      <c r="C7" s="19" t="s">
        <v>23</v>
      </c>
      <c r="D7" s="20"/>
      <c r="E7" s="26" t="s">
        <v>24</v>
      </c>
      <c r="F7" s="7"/>
      <c r="G7" s="27" t="s">
        <v>25</v>
      </c>
      <c r="H7" s="28"/>
      <c r="I7" s="29">
        <v>1.3599999999999999E-2</v>
      </c>
      <c r="J7" s="7"/>
      <c r="K7" s="9"/>
      <c r="L7" s="9"/>
      <c r="M7" s="9"/>
      <c r="N7" s="8" t="s">
        <v>8</v>
      </c>
      <c r="O7" s="7" t="s">
        <v>26</v>
      </c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8" t="s">
        <v>8</v>
      </c>
      <c r="AC7" s="9"/>
    </row>
    <row r="8" spans="1:29" ht="15" customHeight="1" x14ac:dyDescent="0.25">
      <c r="A8" s="16"/>
      <c r="B8" s="9"/>
      <c r="C8" s="30" t="s">
        <v>21</v>
      </c>
      <c r="D8" s="31"/>
      <c r="E8" s="32" t="s">
        <v>24</v>
      </c>
      <c r="F8" s="7"/>
      <c r="G8" s="33" t="s">
        <v>27</v>
      </c>
      <c r="H8" s="34"/>
      <c r="I8" s="35">
        <v>8.6E-3</v>
      </c>
      <c r="J8" s="9"/>
      <c r="K8" s="9"/>
      <c r="L8" s="9"/>
      <c r="M8" s="9"/>
      <c r="N8" s="8" t="s">
        <v>8</v>
      </c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8" t="s">
        <v>8</v>
      </c>
      <c r="AC8" s="9"/>
    </row>
    <row r="9" spans="1:29" ht="15" customHeight="1" x14ac:dyDescent="0.25">
      <c r="A9" s="9"/>
      <c r="B9" s="9"/>
      <c r="C9" s="30" t="s">
        <v>28</v>
      </c>
      <c r="D9" s="31"/>
      <c r="E9" s="36">
        <v>3960</v>
      </c>
      <c r="F9" s="7"/>
      <c r="G9" s="30" t="s">
        <v>29</v>
      </c>
      <c r="H9" s="31"/>
      <c r="I9" s="37"/>
      <c r="J9" s="9"/>
      <c r="K9" s="9"/>
      <c r="L9" s="9"/>
      <c r="M9" s="9"/>
      <c r="N9" s="8" t="s">
        <v>8</v>
      </c>
      <c r="O9" s="7" t="s">
        <v>30</v>
      </c>
      <c r="P9" s="7"/>
      <c r="Q9" s="7"/>
      <c r="R9" s="7"/>
      <c r="S9" s="7"/>
      <c r="T9" s="7"/>
      <c r="U9" s="7"/>
      <c r="V9" s="7"/>
      <c r="W9" s="7"/>
      <c r="X9" s="7"/>
      <c r="Y9" s="38">
        <f>I16</f>
        <v>3</v>
      </c>
      <c r="Z9" s="7"/>
      <c r="AA9" s="7"/>
      <c r="AB9" s="8" t="s">
        <v>8</v>
      </c>
      <c r="AC9" s="9"/>
    </row>
    <row r="10" spans="1:29" ht="15" customHeight="1" x14ac:dyDescent="0.25">
      <c r="A10" s="9"/>
      <c r="B10" s="9"/>
      <c r="C10" s="30" t="s">
        <v>31</v>
      </c>
      <c r="D10" s="31"/>
      <c r="E10" s="32" t="s">
        <v>24</v>
      </c>
      <c r="F10" s="7"/>
      <c r="G10" s="33" t="s">
        <v>32</v>
      </c>
      <c r="H10" s="34"/>
      <c r="I10" s="39">
        <v>7.0000000000000007E-2</v>
      </c>
      <c r="J10" s="9" t="s">
        <v>33</v>
      </c>
      <c r="K10" s="9"/>
      <c r="L10" s="9"/>
      <c r="M10" s="9"/>
      <c r="N10" s="8" t="s">
        <v>8</v>
      </c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8" t="s">
        <v>8</v>
      </c>
      <c r="AC10" s="9"/>
    </row>
    <row r="11" spans="1:29" ht="15" customHeight="1" x14ac:dyDescent="0.25">
      <c r="A11" s="9"/>
      <c r="B11" s="9"/>
      <c r="C11" s="33" t="s">
        <v>34</v>
      </c>
      <c r="D11" s="34"/>
      <c r="E11" s="40">
        <v>2570</v>
      </c>
      <c r="F11" s="7"/>
      <c r="G11" s="7"/>
      <c r="H11" s="7"/>
      <c r="I11" s="7"/>
      <c r="J11" s="9"/>
      <c r="K11" s="9"/>
      <c r="L11" s="9"/>
      <c r="M11" s="9"/>
      <c r="N11" s="8" t="s">
        <v>8</v>
      </c>
      <c r="O11" s="41"/>
      <c r="P11" s="34"/>
      <c r="Q11" s="34"/>
      <c r="R11" s="34"/>
      <c r="S11" s="42" t="s">
        <v>35</v>
      </c>
      <c r="T11" s="43" t="s">
        <v>36</v>
      </c>
      <c r="U11" s="44" t="str">
        <f>IF(Y9&gt;=3,"year 3","")</f>
        <v>year 3</v>
      </c>
      <c r="V11" s="42" t="str">
        <f>IF(Y9&gt;=4,"year 4","")</f>
        <v/>
      </c>
      <c r="W11" s="7"/>
      <c r="X11" s="7"/>
      <c r="Y11" s="7"/>
      <c r="Z11" s="7"/>
      <c r="AA11" s="7"/>
      <c r="AB11" s="8" t="s">
        <v>8</v>
      </c>
      <c r="AC11" s="9"/>
    </row>
    <row r="12" spans="1:29" ht="15" customHeight="1" x14ac:dyDescent="0.25">
      <c r="A12" s="9"/>
      <c r="B12" s="9"/>
      <c r="F12" s="7"/>
      <c r="G12" s="7"/>
      <c r="H12" s="7"/>
      <c r="I12" s="7"/>
      <c r="J12" s="9"/>
      <c r="K12" s="9"/>
      <c r="L12" s="9"/>
      <c r="M12" s="9"/>
      <c r="N12" s="8" t="s">
        <v>8</v>
      </c>
      <c r="O12" s="45" t="s">
        <v>37</v>
      </c>
      <c r="P12" s="7" t="s">
        <v>38</v>
      </c>
      <c r="Q12" s="7"/>
      <c r="R12" s="31"/>
      <c r="S12" s="30">
        <f>R5</f>
        <v>15840</v>
      </c>
      <c r="T12" s="46">
        <f>S12</f>
        <v>15840</v>
      </c>
      <c r="U12" s="7">
        <f>IF(U11&lt;&gt;"",S12,"")</f>
        <v>15840</v>
      </c>
      <c r="V12" s="30" t="str">
        <f>IF(V11="","",S12)</f>
        <v/>
      </c>
      <c r="W12" s="7"/>
      <c r="X12" s="7"/>
      <c r="Y12" s="7"/>
      <c r="Z12" s="7"/>
      <c r="AA12" s="7"/>
      <c r="AB12" s="8" t="s">
        <v>8</v>
      </c>
      <c r="AC12" s="9"/>
    </row>
    <row r="13" spans="1:29" ht="15" customHeight="1" x14ac:dyDescent="0.25">
      <c r="A13" s="9"/>
      <c r="B13" s="9"/>
      <c r="C13" s="47"/>
      <c r="F13" s="7"/>
      <c r="G13" s="7"/>
      <c r="H13" s="7"/>
      <c r="I13" s="7"/>
      <c r="J13" s="9"/>
      <c r="K13" s="9"/>
      <c r="L13" s="9"/>
      <c r="M13" s="9"/>
      <c r="N13" s="8" t="s">
        <v>8</v>
      </c>
      <c r="O13" s="45" t="s">
        <v>39</v>
      </c>
      <c r="P13" s="7" t="s">
        <v>40</v>
      </c>
      <c r="Q13" s="7"/>
      <c r="R13" s="31"/>
      <c r="S13" s="48">
        <f>I10</f>
        <v>7.0000000000000007E-2</v>
      </c>
      <c r="T13" s="49">
        <f>S13</f>
        <v>7.0000000000000007E-2</v>
      </c>
      <c r="U13" s="50">
        <f>IF(U11&lt;&gt;"",S13,"")</f>
        <v>7.0000000000000007E-2</v>
      </c>
      <c r="V13" s="48" t="str">
        <f>IF(V12="","",S13)</f>
        <v/>
      </c>
      <c r="W13" s="7"/>
      <c r="X13" s="7"/>
      <c r="Y13" s="7"/>
      <c r="Z13" s="7"/>
      <c r="AA13" s="7"/>
      <c r="AB13" s="8" t="s">
        <v>8</v>
      </c>
      <c r="AC13" s="9"/>
    </row>
    <row r="14" spans="1:29" ht="15" customHeight="1" x14ac:dyDescent="0.25">
      <c r="C14" s="7" t="s">
        <v>41</v>
      </c>
      <c r="D14" s="7"/>
      <c r="E14" s="7"/>
      <c r="F14" s="7"/>
      <c r="G14" s="7"/>
      <c r="J14" s="9"/>
      <c r="K14" s="9"/>
      <c r="L14" s="9"/>
      <c r="M14" s="9"/>
      <c r="N14" s="8" t="s">
        <v>8</v>
      </c>
      <c r="O14" s="51" t="s">
        <v>42</v>
      </c>
      <c r="P14" s="20" t="s">
        <v>43</v>
      </c>
      <c r="Q14" s="20"/>
      <c r="R14" s="20"/>
      <c r="S14" s="52">
        <f>IFERROR(S12*S13,"")</f>
        <v>1108.8000000000002</v>
      </c>
      <c r="T14" s="53">
        <f>IFERROR(T12*T13,"")</f>
        <v>1108.8000000000002</v>
      </c>
      <c r="U14" s="54">
        <f>IFERROR(U12*U13,"")</f>
        <v>1108.8000000000002</v>
      </c>
      <c r="V14" s="19" t="str">
        <f>IFERROR(V12*V13,"")</f>
        <v/>
      </c>
      <c r="W14" s="7"/>
      <c r="X14" s="7"/>
      <c r="Y14" s="7"/>
      <c r="Z14" s="7"/>
      <c r="AA14" s="7"/>
      <c r="AB14" s="8" t="s">
        <v>8</v>
      </c>
      <c r="AC14" s="9"/>
    </row>
    <row r="15" spans="1:29" ht="15" customHeight="1" x14ac:dyDescent="0.25">
      <c r="C15" s="7"/>
      <c r="D15" s="7"/>
      <c r="E15" s="7"/>
      <c r="F15" s="7"/>
      <c r="G15" s="7"/>
      <c r="K15" s="9"/>
      <c r="L15" s="9"/>
      <c r="M15" s="9"/>
      <c r="N15" s="8" t="s">
        <v>8</v>
      </c>
      <c r="O15" s="45" t="s">
        <v>44</v>
      </c>
      <c r="P15" s="7" t="s">
        <v>45</v>
      </c>
      <c r="Q15" s="7"/>
      <c r="R15" s="31"/>
      <c r="S15" s="55">
        <v>1</v>
      </c>
      <c r="T15" s="56">
        <v>2</v>
      </c>
      <c r="U15" s="57">
        <f>IF(U11&lt;&gt;"",3,"")</f>
        <v>3</v>
      </c>
      <c r="V15" s="55" t="str">
        <f>IF(V11&lt;&gt;"",4,"")</f>
        <v/>
      </c>
      <c r="W15" s="7"/>
      <c r="X15" s="7"/>
      <c r="Y15" s="7"/>
      <c r="Z15" s="7"/>
      <c r="AA15" s="7"/>
      <c r="AB15" s="8" t="s">
        <v>8</v>
      </c>
      <c r="AC15" s="9"/>
    </row>
    <row r="16" spans="1:29" ht="15" customHeight="1" x14ac:dyDescent="0.25">
      <c r="C16" s="19" t="s">
        <v>46</v>
      </c>
      <c r="D16" s="20"/>
      <c r="E16" s="20"/>
      <c r="F16" s="20"/>
      <c r="G16" s="20"/>
      <c r="H16" s="15"/>
      <c r="I16" s="58">
        <v>3</v>
      </c>
      <c r="K16" s="9"/>
      <c r="L16" s="9"/>
      <c r="M16" s="9"/>
      <c r="N16" s="8" t="s">
        <v>8</v>
      </c>
      <c r="O16" s="45" t="s">
        <v>47</v>
      </c>
      <c r="P16" s="7" t="s">
        <v>48</v>
      </c>
      <c r="Q16" s="7"/>
      <c r="R16" s="31"/>
      <c r="S16" s="48">
        <f>I7+I8</f>
        <v>2.2199999999999998E-2</v>
      </c>
      <c r="T16" s="49">
        <f>S16</f>
        <v>2.2199999999999998E-2</v>
      </c>
      <c r="U16" s="50">
        <f>IF(U11&lt;&gt;"",S16,"")</f>
        <v>2.2199999999999998E-2</v>
      </c>
      <c r="V16" s="48" t="str">
        <f>IF(V15="","",S16)</f>
        <v/>
      </c>
      <c r="W16" s="7"/>
      <c r="X16" s="7"/>
      <c r="Y16" s="7"/>
      <c r="Z16" s="7"/>
      <c r="AA16" s="7"/>
      <c r="AB16" s="8" t="s">
        <v>8</v>
      </c>
      <c r="AC16" s="9"/>
    </row>
    <row r="17" spans="1:29" ht="15" customHeight="1" x14ac:dyDescent="0.25">
      <c r="C17" s="7" t="s">
        <v>49</v>
      </c>
      <c r="D17" s="7"/>
      <c r="E17" s="7"/>
      <c r="F17" s="7"/>
      <c r="G17" s="7"/>
      <c r="H17" s="7"/>
      <c r="I17" s="7"/>
      <c r="K17" s="9"/>
      <c r="L17" s="9"/>
      <c r="M17" s="9"/>
      <c r="N17" s="8" t="s">
        <v>8</v>
      </c>
      <c r="O17" s="59" t="s">
        <v>50</v>
      </c>
      <c r="P17" s="28" t="s">
        <v>51</v>
      </c>
      <c r="Q17" s="28"/>
      <c r="R17" s="28"/>
      <c r="S17" s="60">
        <f>S14/(1+S16)^S15</f>
        <v>1084.7192330268051</v>
      </c>
      <c r="T17" s="61">
        <f>T14/(1+T16)^T15</f>
        <v>1061.1614488620673</v>
      </c>
      <c r="U17" s="62">
        <f>IFERROR(U14/(1+U16)^U15,"")</f>
        <v>1038.1152894365755</v>
      </c>
      <c r="V17" s="63" t="str">
        <f>IFERROR(V14/(1+V16)^V15,"")</f>
        <v/>
      </c>
      <c r="W17" s="7"/>
      <c r="X17" s="7"/>
      <c r="Y17" s="7"/>
      <c r="Z17" s="7"/>
      <c r="AA17" s="7"/>
      <c r="AB17" s="8" t="s">
        <v>8</v>
      </c>
      <c r="AC17" s="9"/>
    </row>
    <row r="18" spans="1:29" ht="15" customHeight="1" x14ac:dyDescent="0.25">
      <c r="C18" s="7"/>
      <c r="D18" s="7"/>
      <c r="E18" s="7"/>
      <c r="F18" s="7"/>
      <c r="G18" s="7"/>
      <c r="H18" s="7"/>
      <c r="I18" s="7"/>
      <c r="K18" s="9"/>
      <c r="L18" s="9"/>
      <c r="M18" s="9"/>
      <c r="N18" s="8" t="s">
        <v>8</v>
      </c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8" t="s">
        <v>8</v>
      </c>
      <c r="AC18" s="9"/>
    </row>
    <row r="19" spans="1:29" ht="15" customHeight="1" x14ac:dyDescent="0.25">
      <c r="C19" s="7" t="s">
        <v>52</v>
      </c>
      <c r="D19" s="7"/>
      <c r="E19" s="7"/>
      <c r="F19" s="7"/>
      <c r="G19" s="7"/>
      <c r="H19" s="64" t="s">
        <v>53</v>
      </c>
      <c r="I19" s="65" t="s">
        <v>54</v>
      </c>
      <c r="J19" s="7"/>
      <c r="K19" s="9"/>
      <c r="L19" s="9"/>
      <c r="M19" s="9"/>
      <c r="N19" s="8" t="s">
        <v>8</v>
      </c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8" t="s">
        <v>8</v>
      </c>
      <c r="AC19" s="9"/>
    </row>
    <row r="20" spans="1:29" ht="15" customHeight="1" x14ac:dyDescent="0.25">
      <c r="C20" s="7" t="s">
        <v>55</v>
      </c>
      <c r="D20" s="7"/>
      <c r="E20" s="7"/>
      <c r="F20" s="7"/>
      <c r="G20" s="7"/>
      <c r="H20" s="66">
        <v>0.95</v>
      </c>
      <c r="I20" s="67">
        <v>4320</v>
      </c>
      <c r="J20" s="7"/>
      <c r="K20" s="9"/>
      <c r="L20" s="9"/>
      <c r="M20" s="9"/>
      <c r="N20" s="8" t="s">
        <v>8</v>
      </c>
      <c r="P20" s="68" t="s">
        <v>56</v>
      </c>
      <c r="Q20" s="69"/>
      <c r="R20" s="69"/>
      <c r="S20" s="69"/>
      <c r="T20" s="69"/>
      <c r="U20" s="70">
        <f>SUM(S17:V17)</f>
        <v>3183.995971325448</v>
      </c>
      <c r="V20" s="25" t="s">
        <v>57</v>
      </c>
      <c r="W20" s="7"/>
      <c r="X20" s="7"/>
      <c r="Y20" s="7"/>
      <c r="Z20" s="7"/>
      <c r="AA20" s="7"/>
      <c r="AB20" s="8" t="s">
        <v>8</v>
      </c>
      <c r="AC20" s="9"/>
    </row>
    <row r="21" spans="1:29" ht="15" customHeight="1" x14ac:dyDescent="0.25">
      <c r="C21" s="7" t="s">
        <v>58</v>
      </c>
      <c r="F21" s="7"/>
      <c r="G21" s="7"/>
      <c r="H21" s="66">
        <v>0.99</v>
      </c>
      <c r="I21" s="67">
        <v>4590</v>
      </c>
      <c r="J21" s="7"/>
      <c r="K21" s="9"/>
      <c r="L21" s="9"/>
      <c r="M21" s="9"/>
      <c r="N21" s="8" t="s">
        <v>8</v>
      </c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8" t="s">
        <v>8</v>
      </c>
      <c r="AC21" s="9"/>
    </row>
    <row r="22" spans="1:29" ht="15" customHeight="1" x14ac:dyDescent="0.25">
      <c r="C22" s="7"/>
      <c r="F22" s="7"/>
      <c r="G22" s="7"/>
      <c r="H22" s="66">
        <v>0.995</v>
      </c>
      <c r="I22" s="67">
        <v>15840</v>
      </c>
      <c r="J22" s="7"/>
      <c r="K22" s="9"/>
      <c r="L22" s="9"/>
      <c r="M22" s="9"/>
      <c r="N22" s="8" t="s">
        <v>8</v>
      </c>
      <c r="O22" s="7" t="s">
        <v>59</v>
      </c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8" t="s">
        <v>8</v>
      </c>
      <c r="AC22" s="9"/>
    </row>
    <row r="23" spans="1:29" ht="15" customHeight="1" x14ac:dyDescent="0.25">
      <c r="C23" s="7"/>
      <c r="F23" s="7"/>
      <c r="G23" s="7"/>
      <c r="H23" s="71">
        <v>0.999</v>
      </c>
      <c r="I23" s="72">
        <v>18690</v>
      </c>
      <c r="J23" s="7"/>
      <c r="K23" s="9"/>
      <c r="L23" s="9"/>
      <c r="M23" s="9"/>
      <c r="N23" s="8" t="s">
        <v>8</v>
      </c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8" t="s">
        <v>8</v>
      </c>
      <c r="AC23" s="9"/>
    </row>
    <row r="24" spans="1:29" ht="15" customHeight="1" x14ac:dyDescent="0.25">
      <c r="C24" s="7"/>
      <c r="F24" s="7"/>
      <c r="G24" s="7"/>
      <c r="H24" s="7"/>
      <c r="I24" s="7"/>
      <c r="J24" s="7"/>
      <c r="K24" s="9"/>
      <c r="L24" s="9"/>
      <c r="M24" s="9"/>
      <c r="N24" s="8" t="s">
        <v>8</v>
      </c>
      <c r="O24" s="7"/>
      <c r="P24" s="7" t="s">
        <v>60</v>
      </c>
      <c r="Q24" s="7"/>
      <c r="R24" s="7"/>
      <c r="S24" s="8" t="s">
        <v>10</v>
      </c>
      <c r="T24" s="8">
        <f>E11</f>
        <v>2570</v>
      </c>
      <c r="U24" s="8" t="s">
        <v>61</v>
      </c>
      <c r="V24" s="73">
        <f>U20</f>
        <v>3183.995971325448</v>
      </c>
      <c r="W24" s="8" t="s">
        <v>61</v>
      </c>
      <c r="X24" s="8">
        <f>R5</f>
        <v>15840</v>
      </c>
      <c r="Y24" s="8" t="s">
        <v>10</v>
      </c>
      <c r="Z24" s="74">
        <f>T24+V24+X24</f>
        <v>21593.99597132545</v>
      </c>
      <c r="AA24" s="7"/>
      <c r="AB24" s="8" t="s">
        <v>8</v>
      </c>
      <c r="AC24" s="9"/>
    </row>
    <row r="25" spans="1:29" ht="15" customHeight="1" x14ac:dyDescent="0.25">
      <c r="C25" s="7"/>
      <c r="F25" s="7"/>
      <c r="G25" s="7"/>
      <c r="H25" s="7"/>
      <c r="I25" s="7"/>
      <c r="J25" s="7"/>
      <c r="K25" s="9"/>
      <c r="L25" s="9"/>
      <c r="M25" s="9"/>
      <c r="N25" s="8" t="s">
        <v>8</v>
      </c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8" t="s">
        <v>8</v>
      </c>
      <c r="AC25" s="9"/>
    </row>
    <row r="26" spans="1:29" ht="15" customHeight="1" x14ac:dyDescent="0.25">
      <c r="A26" s="5" t="s">
        <v>9</v>
      </c>
      <c r="C26" s="7" t="s">
        <v>62</v>
      </c>
      <c r="D26" s="7"/>
      <c r="E26" s="7"/>
      <c r="F26" s="7"/>
      <c r="G26" s="7"/>
      <c r="H26" s="7"/>
      <c r="I26" s="7"/>
      <c r="J26" s="7"/>
      <c r="K26" s="9"/>
      <c r="L26" s="9"/>
      <c r="M26" s="9"/>
      <c r="N26" s="8" t="s">
        <v>8</v>
      </c>
      <c r="O26" s="7"/>
      <c r="P26" s="7" t="s">
        <v>63</v>
      </c>
      <c r="Q26" s="7"/>
      <c r="R26" s="7"/>
      <c r="S26" s="8" t="s">
        <v>10</v>
      </c>
      <c r="T26" s="8">
        <f>E11</f>
        <v>2570</v>
      </c>
      <c r="U26" s="8" t="s">
        <v>61</v>
      </c>
      <c r="V26" s="73">
        <f>U20</f>
        <v>3183.995971325448</v>
      </c>
      <c r="W26" s="8" t="s">
        <v>61</v>
      </c>
      <c r="X26" s="8">
        <f>E9</f>
        <v>3960</v>
      </c>
      <c r="Y26" s="8" t="s">
        <v>10</v>
      </c>
      <c r="Z26" s="74">
        <f>T26+V26+X26</f>
        <v>9713.9959713254484</v>
      </c>
      <c r="AA26" s="7"/>
      <c r="AB26" s="8" t="s">
        <v>8</v>
      </c>
      <c r="AC26" s="7"/>
    </row>
    <row r="27" spans="1:29" ht="15" customHeight="1" x14ac:dyDescent="0.25">
      <c r="C27" s="8" t="s">
        <v>64</v>
      </c>
      <c r="D27" s="7" t="s">
        <v>21</v>
      </c>
      <c r="E27" s="7"/>
      <c r="F27" s="7"/>
      <c r="G27" s="7"/>
      <c r="H27" s="7"/>
      <c r="I27" s="7"/>
      <c r="J27" s="7"/>
      <c r="K27" s="9"/>
      <c r="L27" s="9"/>
      <c r="M27" s="9"/>
      <c r="N27" s="8" t="s">
        <v>8</v>
      </c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8" t="s">
        <v>8</v>
      </c>
      <c r="AC27" s="7"/>
    </row>
    <row r="28" spans="1:29" ht="15" customHeight="1" x14ac:dyDescent="0.25">
      <c r="C28" s="8" t="s">
        <v>65</v>
      </c>
      <c r="D28" s="7" t="s">
        <v>31</v>
      </c>
      <c r="E28" s="7"/>
      <c r="F28" s="7"/>
      <c r="G28" s="7"/>
      <c r="H28" s="7"/>
      <c r="I28" s="7"/>
      <c r="J28" s="7"/>
      <c r="K28" s="9"/>
      <c r="L28" s="9"/>
      <c r="M28" s="9"/>
      <c r="N28" s="8" t="s">
        <v>8</v>
      </c>
      <c r="O28" s="7"/>
      <c r="P28" s="75" t="s">
        <v>66</v>
      </c>
      <c r="Q28" s="76"/>
      <c r="R28" s="76"/>
      <c r="S28" s="77" t="s">
        <v>10</v>
      </c>
      <c r="T28" s="78">
        <f>E5</f>
        <v>9000</v>
      </c>
      <c r="U28" s="79" t="s">
        <v>67</v>
      </c>
      <c r="V28" s="7"/>
      <c r="W28" s="7"/>
      <c r="X28" s="7"/>
      <c r="Y28" s="7"/>
      <c r="Z28" s="7"/>
      <c r="AA28" s="7"/>
      <c r="AB28" s="8" t="s">
        <v>8</v>
      </c>
      <c r="AC28" s="7"/>
    </row>
    <row r="29" spans="1:29" ht="15" customHeight="1" x14ac:dyDescent="0.25">
      <c r="C29" s="8" t="s">
        <v>68</v>
      </c>
      <c r="D29" s="7" t="s">
        <v>69</v>
      </c>
      <c r="E29" s="7"/>
      <c r="F29" s="7"/>
      <c r="G29" s="7"/>
      <c r="H29" s="7"/>
      <c r="I29" s="7"/>
      <c r="J29" s="7"/>
      <c r="K29" s="9"/>
      <c r="L29" s="9"/>
      <c r="M29" s="9"/>
      <c r="N29" s="8" t="s">
        <v>8</v>
      </c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8" t="s">
        <v>8</v>
      </c>
      <c r="AC29" s="7"/>
    </row>
    <row r="30" spans="1:29" ht="15" customHeight="1" x14ac:dyDescent="0.25">
      <c r="C30" s="8" t="s">
        <v>70</v>
      </c>
      <c r="D30" s="7" t="s">
        <v>23</v>
      </c>
      <c r="E30" s="7"/>
      <c r="F30" s="7"/>
      <c r="G30" s="7"/>
      <c r="H30" s="7"/>
      <c r="I30" s="7"/>
      <c r="J30" s="7"/>
      <c r="K30" s="9"/>
      <c r="L30" s="9"/>
      <c r="M30" s="9"/>
      <c r="N30" s="8" t="s">
        <v>8</v>
      </c>
      <c r="O30" s="7" t="s">
        <v>71</v>
      </c>
      <c r="P30" s="7"/>
      <c r="Q30" s="7"/>
      <c r="R30" s="80" t="str">
        <f>IF(T28&gt;=Z24,"above SCR level", IF(T28&lt;Z26,"below MCR level","between MCR and SCR level"))</f>
        <v>below MCR level</v>
      </c>
      <c r="S30" s="7"/>
      <c r="T30" s="7"/>
      <c r="U30" s="7"/>
      <c r="V30" s="7"/>
      <c r="W30" s="7"/>
      <c r="X30" s="7"/>
      <c r="Y30" s="7"/>
      <c r="Z30" s="7"/>
      <c r="AA30" s="7"/>
      <c r="AB30" s="8" t="s">
        <v>8</v>
      </c>
      <c r="AC30" s="7"/>
    </row>
    <row r="31" spans="1:29" ht="15" customHeight="1" x14ac:dyDescent="0.25">
      <c r="J31" s="7"/>
      <c r="K31" s="9"/>
      <c r="L31" s="9"/>
      <c r="M31" s="9"/>
      <c r="N31" s="8" t="s">
        <v>8</v>
      </c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8" t="s">
        <v>8</v>
      </c>
      <c r="AC31" s="7"/>
    </row>
    <row r="32" spans="1:29" ht="15" customHeight="1" x14ac:dyDescent="0.25">
      <c r="J32" s="7"/>
      <c r="K32" s="9"/>
      <c r="L32" s="9"/>
      <c r="M32" s="9"/>
      <c r="N32" s="8" t="s">
        <v>8</v>
      </c>
      <c r="O32" s="7"/>
      <c r="P32" s="81" t="s">
        <v>72</v>
      </c>
      <c r="Q32" s="82"/>
      <c r="R32" s="83" t="str">
        <f>IF(T28&gt;=Z24,"no action", IF(T28&lt;Z26,"company can no longer operate","intervention"))</f>
        <v>company can no longer operate</v>
      </c>
      <c r="S32" s="82"/>
      <c r="T32" s="82"/>
      <c r="U32" s="84"/>
      <c r="V32" s="25" t="s">
        <v>73</v>
      </c>
      <c r="W32" s="7"/>
      <c r="X32" s="7"/>
      <c r="Y32" s="7"/>
      <c r="Z32" s="7"/>
      <c r="AA32" s="7"/>
      <c r="AB32" s="8" t="s">
        <v>8</v>
      </c>
      <c r="AC32" s="7"/>
    </row>
    <row r="33" spans="1:29" ht="15" customHeight="1" x14ac:dyDescent="0.25">
      <c r="C33" s="7"/>
      <c r="D33" s="7"/>
      <c r="E33" s="7"/>
      <c r="F33" s="7"/>
      <c r="G33" s="7"/>
      <c r="H33" s="7"/>
      <c r="I33" s="7"/>
      <c r="J33" s="7"/>
      <c r="K33" s="9"/>
      <c r="L33" s="9"/>
      <c r="M33" s="9"/>
      <c r="N33" s="8" t="s">
        <v>8</v>
      </c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8" t="s">
        <v>8</v>
      </c>
      <c r="AC33" s="7"/>
    </row>
    <row r="34" spans="1:29" ht="15" customHeight="1" x14ac:dyDescent="0.25">
      <c r="C34" s="7"/>
      <c r="D34" s="7"/>
      <c r="E34" s="7"/>
      <c r="F34" s="7"/>
      <c r="G34" s="7"/>
      <c r="H34" s="7"/>
      <c r="I34" s="7"/>
      <c r="J34" s="7"/>
      <c r="K34" s="9"/>
      <c r="L34" s="9"/>
      <c r="M34" s="9"/>
      <c r="N34" s="8" t="s">
        <v>8</v>
      </c>
      <c r="O34" s="7" t="s">
        <v>74</v>
      </c>
      <c r="P34" s="7"/>
      <c r="Q34" s="8" t="s">
        <v>10</v>
      </c>
      <c r="R34" s="7" t="s">
        <v>75</v>
      </c>
      <c r="S34" s="7"/>
      <c r="T34" s="8" t="s">
        <v>11</v>
      </c>
      <c r="U34" s="8" t="s">
        <v>21</v>
      </c>
      <c r="V34" s="8" t="s">
        <v>11</v>
      </c>
      <c r="W34" s="8" t="s">
        <v>76</v>
      </c>
      <c r="X34" s="8" t="s">
        <v>11</v>
      </c>
      <c r="Y34" s="8" t="s">
        <v>77</v>
      </c>
      <c r="Z34" s="7"/>
      <c r="AA34" s="7"/>
      <c r="AB34" s="8" t="s">
        <v>8</v>
      </c>
      <c r="AC34" s="7"/>
    </row>
    <row r="35" spans="1:29" ht="15" customHeight="1" x14ac:dyDescent="0.25">
      <c r="C35" s="7"/>
      <c r="D35" s="7"/>
      <c r="E35" s="7"/>
      <c r="F35" s="7"/>
      <c r="G35" s="7"/>
      <c r="H35" s="7"/>
      <c r="I35" s="7"/>
      <c r="J35" s="7"/>
      <c r="K35" s="9"/>
      <c r="L35" s="9"/>
      <c r="M35" s="9"/>
      <c r="N35" s="8" t="s">
        <v>8</v>
      </c>
      <c r="O35" s="7"/>
      <c r="Q35" s="8" t="s">
        <v>10</v>
      </c>
      <c r="R35" s="7">
        <f>E5</f>
        <v>9000</v>
      </c>
      <c r="S35" s="7"/>
      <c r="T35" s="8" t="s">
        <v>11</v>
      </c>
      <c r="U35" s="8">
        <f>R5</f>
        <v>15840</v>
      </c>
      <c r="V35" s="8" t="s">
        <v>11</v>
      </c>
      <c r="W35" s="8">
        <f>U20</f>
        <v>3183.995971325448</v>
      </c>
      <c r="X35" s="8" t="s">
        <v>11</v>
      </c>
      <c r="Y35" s="8">
        <f>E11</f>
        <v>2570</v>
      </c>
      <c r="Z35" s="7"/>
      <c r="AA35" s="7"/>
      <c r="AB35" s="8" t="s">
        <v>8</v>
      </c>
      <c r="AC35" s="7"/>
    </row>
    <row r="36" spans="1:29" ht="15" customHeight="1" x14ac:dyDescent="0.25">
      <c r="C36" s="7"/>
      <c r="D36" s="7"/>
      <c r="E36" s="7"/>
      <c r="F36" s="7"/>
      <c r="G36" s="7"/>
      <c r="H36" s="7"/>
      <c r="I36" s="7"/>
      <c r="J36" s="7"/>
      <c r="K36" s="9"/>
      <c r="L36" s="9"/>
      <c r="M36" s="9"/>
      <c r="N36" s="8" t="s">
        <v>8</v>
      </c>
      <c r="O36" s="7"/>
      <c r="P36" s="85" t="s">
        <v>23</v>
      </c>
      <c r="Q36" s="8" t="s">
        <v>10</v>
      </c>
      <c r="R36" s="86">
        <f>R35-U35-W35-Y35</f>
        <v>-12593.995971325448</v>
      </c>
      <c r="S36" s="25" t="s">
        <v>78</v>
      </c>
      <c r="T36" s="7"/>
      <c r="U36" s="7"/>
      <c r="V36" s="7"/>
      <c r="W36" s="7"/>
      <c r="X36" s="7"/>
      <c r="Y36" s="7"/>
      <c r="Z36" s="7"/>
      <c r="AA36" s="7"/>
      <c r="AB36" s="8" t="s">
        <v>8</v>
      </c>
      <c r="AC36" s="7"/>
    </row>
    <row r="37" spans="1:29" ht="15" customHeight="1" x14ac:dyDescent="0.25">
      <c r="C37" s="7"/>
      <c r="D37" s="7"/>
      <c r="E37" s="7"/>
      <c r="F37" s="7"/>
      <c r="G37" s="7"/>
      <c r="H37" s="7"/>
      <c r="I37" s="7"/>
      <c r="J37" s="7"/>
      <c r="K37" s="9"/>
      <c r="L37" s="9"/>
      <c r="M37" s="9"/>
      <c r="N37" s="8" t="s">
        <v>8</v>
      </c>
      <c r="O37" s="7"/>
      <c r="Y37" s="7"/>
      <c r="Z37" s="7"/>
      <c r="AA37" s="7"/>
      <c r="AB37" s="8" t="s">
        <v>8</v>
      </c>
      <c r="AC37" s="7"/>
    </row>
    <row r="38" spans="1:29" ht="15" customHeight="1" x14ac:dyDescent="0.25">
      <c r="C38" s="7"/>
      <c r="D38" s="7"/>
      <c r="E38" s="7"/>
      <c r="F38" s="7"/>
      <c r="G38" s="7"/>
      <c r="H38" s="7"/>
      <c r="I38" s="7"/>
      <c r="J38" s="7"/>
      <c r="K38" s="9"/>
      <c r="L38" s="9"/>
      <c r="M38" s="9"/>
      <c r="N38" s="8" t="s">
        <v>8</v>
      </c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8" t="s">
        <v>8</v>
      </c>
      <c r="AC38" s="7"/>
    </row>
    <row r="39" spans="1:29" ht="15" customHeight="1" x14ac:dyDescent="0.25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8" t="s">
        <v>8</v>
      </c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8" t="s">
        <v>8</v>
      </c>
      <c r="AC39" s="7"/>
    </row>
    <row r="40" spans="1:29" ht="15" customHeight="1" x14ac:dyDescent="0.25">
      <c r="N40" s="8" t="s">
        <v>8</v>
      </c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8" t="s">
        <v>8</v>
      </c>
      <c r="AC40" s="7"/>
    </row>
    <row r="41" spans="1:29" ht="15" customHeight="1" x14ac:dyDescent="0.25">
      <c r="N41" s="8" t="s">
        <v>8</v>
      </c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8" t="s">
        <v>8</v>
      </c>
      <c r="AC41" s="7"/>
    </row>
    <row r="42" spans="1:29" ht="15" customHeight="1" x14ac:dyDescent="0.25">
      <c r="N42" s="8" t="s">
        <v>8</v>
      </c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8" t="s">
        <v>8</v>
      </c>
      <c r="AC42" s="7"/>
    </row>
    <row r="43" spans="1:29" ht="15" customHeight="1" x14ac:dyDescent="0.25">
      <c r="N43" s="8" t="s">
        <v>8</v>
      </c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8" t="s">
        <v>8</v>
      </c>
      <c r="AC43" s="7"/>
    </row>
    <row r="44" spans="1:29" ht="15" customHeight="1" x14ac:dyDescent="0.25">
      <c r="N44" s="8" t="s">
        <v>8</v>
      </c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8" t="s">
        <v>8</v>
      </c>
      <c r="AC44" s="7"/>
    </row>
    <row r="45" spans="1:29" ht="15" customHeight="1" x14ac:dyDescent="0.25">
      <c r="N45" s="8" t="s">
        <v>8</v>
      </c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8" t="s">
        <v>8</v>
      </c>
      <c r="AC45" s="7"/>
    </row>
    <row r="46" spans="1:29" ht="15" customHeight="1" x14ac:dyDescent="0.25">
      <c r="N46" s="8" t="s">
        <v>8</v>
      </c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8" t="s">
        <v>8</v>
      </c>
      <c r="AC46" s="7"/>
    </row>
    <row r="47" spans="1:29" ht="15" customHeight="1" x14ac:dyDescent="0.25">
      <c r="N47" s="8" t="s">
        <v>8</v>
      </c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8" t="s">
        <v>8</v>
      </c>
      <c r="AC47" s="7"/>
    </row>
    <row r="48" spans="1:29" ht="15" customHeight="1" x14ac:dyDescent="0.25">
      <c r="N48" s="8" t="s">
        <v>8</v>
      </c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8" t="s">
        <v>8</v>
      </c>
      <c r="AC48" s="7"/>
    </row>
    <row r="49" spans="14:40" ht="15" customHeight="1" x14ac:dyDescent="0.25">
      <c r="N49" s="8" t="s">
        <v>8</v>
      </c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8" t="s">
        <v>8</v>
      </c>
      <c r="AC49" s="7"/>
    </row>
    <row r="50" spans="14:40" ht="15" customHeight="1" x14ac:dyDescent="0.25">
      <c r="N50" s="8" t="s">
        <v>8</v>
      </c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8" t="s">
        <v>8</v>
      </c>
      <c r="AC50" s="7"/>
    </row>
    <row r="51" spans="14:40" ht="15" customHeight="1" x14ac:dyDescent="0.25">
      <c r="N51" s="8" t="s">
        <v>8</v>
      </c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8" t="s">
        <v>8</v>
      </c>
    </row>
    <row r="52" spans="14:40" ht="15" customHeight="1" x14ac:dyDescent="0.25">
      <c r="N52" s="8" t="s">
        <v>8</v>
      </c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8" t="s">
        <v>8</v>
      </c>
    </row>
    <row r="53" spans="14:40" ht="15" customHeight="1" x14ac:dyDescent="0.25">
      <c r="N53" s="8" t="s">
        <v>8</v>
      </c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8" t="s">
        <v>8</v>
      </c>
    </row>
    <row r="54" spans="14:40" ht="15" customHeight="1" x14ac:dyDescent="0.25">
      <c r="N54" s="8" t="s">
        <v>8</v>
      </c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8" t="s">
        <v>8</v>
      </c>
    </row>
    <row r="55" spans="14:40" ht="15" customHeight="1" x14ac:dyDescent="0.25">
      <c r="N55" s="8" t="s">
        <v>8</v>
      </c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8" t="s">
        <v>8</v>
      </c>
    </row>
    <row r="56" spans="14:40" ht="15" customHeight="1" x14ac:dyDescent="0.25">
      <c r="N56" s="8" t="s">
        <v>8</v>
      </c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8" t="s">
        <v>8</v>
      </c>
    </row>
    <row r="57" spans="14:40" ht="15" customHeight="1" x14ac:dyDescent="0.25">
      <c r="N57" s="8" t="s">
        <v>8</v>
      </c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8" t="s">
        <v>8</v>
      </c>
    </row>
    <row r="58" spans="14:40" ht="15" customHeight="1" x14ac:dyDescent="0.25">
      <c r="N58" s="8" t="s">
        <v>8</v>
      </c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8" t="s">
        <v>8</v>
      </c>
    </row>
    <row r="59" spans="14:40" ht="15" customHeight="1" x14ac:dyDescent="0.25">
      <c r="N59" s="8" t="s">
        <v>8</v>
      </c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8" t="s">
        <v>8</v>
      </c>
    </row>
    <row r="60" spans="14:40" ht="15" customHeight="1" x14ac:dyDescent="0.25">
      <c r="AB60"/>
      <c r="AC60"/>
      <c r="AD60"/>
      <c r="AE60"/>
      <c r="AF60"/>
      <c r="AG60"/>
      <c r="AH60"/>
      <c r="AI60"/>
      <c r="AJ60"/>
      <c r="AK60"/>
      <c r="AL60"/>
      <c r="AM60"/>
      <c r="AN60"/>
    </row>
    <row r="61" spans="14:40" ht="15" customHeight="1" x14ac:dyDescent="0.25">
      <c r="AB61"/>
      <c r="AC61"/>
      <c r="AD61"/>
      <c r="AE61"/>
      <c r="AF61"/>
      <c r="AG61"/>
      <c r="AH61"/>
      <c r="AI61"/>
      <c r="AJ61"/>
      <c r="AK61"/>
      <c r="AL61"/>
      <c r="AM61"/>
      <c r="AN61"/>
    </row>
    <row r="62" spans="14:40" ht="15" customHeight="1" x14ac:dyDescent="0.25">
      <c r="AB62"/>
      <c r="AC62"/>
      <c r="AD62"/>
      <c r="AE62"/>
      <c r="AF62"/>
      <c r="AG62"/>
      <c r="AH62"/>
      <c r="AI62"/>
      <c r="AJ62"/>
      <c r="AK62"/>
      <c r="AL62"/>
      <c r="AM62"/>
      <c r="AN62"/>
    </row>
    <row r="63" spans="14:40" ht="15" customHeight="1" x14ac:dyDescent="0.25">
      <c r="AB63"/>
      <c r="AC63"/>
      <c r="AD63"/>
      <c r="AE63"/>
      <c r="AF63"/>
      <c r="AG63"/>
      <c r="AH63"/>
      <c r="AI63"/>
      <c r="AJ63"/>
      <c r="AK63"/>
      <c r="AL63"/>
      <c r="AM63"/>
      <c r="AN63"/>
    </row>
    <row r="64" spans="14:40" ht="15" customHeight="1" x14ac:dyDescent="0.25">
      <c r="AB64"/>
      <c r="AC64"/>
      <c r="AD64"/>
      <c r="AE64"/>
      <c r="AF64"/>
      <c r="AG64"/>
      <c r="AH64"/>
      <c r="AI64"/>
      <c r="AJ64"/>
      <c r="AK64"/>
      <c r="AL64"/>
      <c r="AM64"/>
      <c r="AN64"/>
    </row>
  </sheetData>
  <hyperlinks>
    <hyperlink ref="M1" location="TOC!A1" display="TOC!A1"/>
  </hyperlink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AX64"/>
  <sheetViews>
    <sheetView zoomScale="90" zoomScaleNormal="90" workbookViewId="0"/>
  </sheetViews>
  <sheetFormatPr defaultColWidth="9.140625" defaultRowHeight="15" x14ac:dyDescent="0.25"/>
  <cols>
    <col min="1" max="1" width="14" style="6" bestFit="1" customWidth="1"/>
    <col min="2" max="2" width="4.7109375" style="6" customWidth="1"/>
    <col min="3" max="13" width="9.140625" style="6" customWidth="1"/>
    <col min="14" max="16384" width="9.140625" style="6"/>
  </cols>
  <sheetData>
    <row r="1" spans="1:29" ht="15" customHeight="1" x14ac:dyDescent="0.25">
      <c r="A1" s="5" t="s">
        <v>3</v>
      </c>
      <c r="C1" t="s">
        <v>17</v>
      </c>
      <c r="D1" s="17"/>
      <c r="M1" s="14" t="s">
        <v>7</v>
      </c>
      <c r="N1" s="18" t="s">
        <v>8</v>
      </c>
      <c r="AB1" s="18" t="s">
        <v>8</v>
      </c>
    </row>
    <row r="2" spans="1:29" ht="15" customHeight="1" x14ac:dyDescent="0.25">
      <c r="A2" s="5" t="s">
        <v>4</v>
      </c>
      <c r="C2" s="6" t="s">
        <v>80</v>
      </c>
      <c r="N2" s="18" t="s">
        <v>8</v>
      </c>
      <c r="AB2" s="18" t="s">
        <v>8</v>
      </c>
    </row>
    <row r="3" spans="1:29" ht="15" customHeight="1" x14ac:dyDescent="0.25">
      <c r="A3" s="5" t="s">
        <v>5</v>
      </c>
      <c r="C3" s="6" t="s">
        <v>18</v>
      </c>
      <c r="N3" s="18" t="s">
        <v>8</v>
      </c>
      <c r="O3" s="6" t="s">
        <v>19</v>
      </c>
      <c r="AB3" s="18" t="s">
        <v>8</v>
      </c>
    </row>
    <row r="4" spans="1:29" ht="15" customHeight="1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 t="s">
        <v>8</v>
      </c>
      <c r="AB4" s="8" t="s">
        <v>8</v>
      </c>
      <c r="AC4" s="9"/>
    </row>
    <row r="5" spans="1:29" ht="15" customHeight="1" x14ac:dyDescent="0.25">
      <c r="A5" s="16" t="s">
        <v>6</v>
      </c>
      <c r="C5" s="19" t="s">
        <v>20</v>
      </c>
      <c r="D5" s="20"/>
      <c r="E5" s="21">
        <v>5500</v>
      </c>
      <c r="F5" s="7"/>
      <c r="J5" s="7"/>
      <c r="K5" s="9"/>
      <c r="L5" s="9"/>
      <c r="M5" s="9"/>
      <c r="N5" s="8" t="s">
        <v>8</v>
      </c>
      <c r="O5" s="7"/>
      <c r="P5" s="22" t="s">
        <v>21</v>
      </c>
      <c r="Q5" s="23" t="s">
        <v>10</v>
      </c>
      <c r="R5" s="24">
        <f>I22</f>
        <v>2880</v>
      </c>
      <c r="S5" s="25" t="s">
        <v>22</v>
      </c>
      <c r="T5" s="7"/>
      <c r="U5" s="7"/>
      <c r="V5" s="7"/>
      <c r="W5" s="7"/>
      <c r="X5" s="7"/>
      <c r="Y5" s="7"/>
      <c r="Z5" s="7"/>
      <c r="AA5" s="7"/>
      <c r="AB5" s="8" t="s">
        <v>8</v>
      </c>
      <c r="AC5" s="9"/>
    </row>
    <row r="6" spans="1:29" ht="15" customHeight="1" x14ac:dyDescent="0.25">
      <c r="C6" s="7"/>
      <c r="D6" s="7"/>
      <c r="E6" s="7"/>
      <c r="F6" s="7"/>
      <c r="J6" s="7"/>
      <c r="K6" s="9"/>
      <c r="L6" s="9"/>
      <c r="M6" s="9"/>
      <c r="N6" s="8" t="s">
        <v>8</v>
      </c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8" t="s">
        <v>8</v>
      </c>
      <c r="AC6" s="9"/>
    </row>
    <row r="7" spans="1:29" ht="15" customHeight="1" x14ac:dyDescent="0.25">
      <c r="C7" s="19" t="s">
        <v>23</v>
      </c>
      <c r="D7" s="20"/>
      <c r="E7" s="26" t="s">
        <v>24</v>
      </c>
      <c r="F7" s="7"/>
      <c r="G7" s="27" t="s">
        <v>25</v>
      </c>
      <c r="H7" s="28"/>
      <c r="I7" s="29">
        <v>1.6899999999999998E-2</v>
      </c>
      <c r="J7" s="7"/>
      <c r="K7" s="9"/>
      <c r="L7" s="9"/>
      <c r="M7" s="9"/>
      <c r="N7" s="8" t="s">
        <v>8</v>
      </c>
      <c r="O7" s="7" t="s">
        <v>26</v>
      </c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8" t="s">
        <v>8</v>
      </c>
      <c r="AC7" s="9"/>
    </row>
    <row r="8" spans="1:29" ht="15" customHeight="1" x14ac:dyDescent="0.25">
      <c r="A8" s="16"/>
      <c r="B8" s="9"/>
      <c r="C8" s="30" t="s">
        <v>21</v>
      </c>
      <c r="D8" s="31"/>
      <c r="E8" s="32" t="s">
        <v>24</v>
      </c>
      <c r="F8" s="7"/>
      <c r="G8" s="33" t="s">
        <v>27</v>
      </c>
      <c r="H8" s="34"/>
      <c r="I8" s="35">
        <v>5.4000000000000003E-3</v>
      </c>
      <c r="J8" s="9"/>
      <c r="K8" s="9"/>
      <c r="L8" s="9"/>
      <c r="M8" s="9"/>
      <c r="N8" s="8" t="s">
        <v>8</v>
      </c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8" t="s">
        <v>8</v>
      </c>
      <c r="AC8" s="9"/>
    </row>
    <row r="9" spans="1:29" ht="15" customHeight="1" x14ac:dyDescent="0.25">
      <c r="A9" s="9"/>
      <c r="B9" s="9"/>
      <c r="C9" s="30" t="s">
        <v>28</v>
      </c>
      <c r="D9" s="31"/>
      <c r="E9" s="36">
        <v>1910</v>
      </c>
      <c r="F9" s="7"/>
      <c r="G9" s="30" t="s">
        <v>29</v>
      </c>
      <c r="H9" s="31"/>
      <c r="I9" s="37"/>
      <c r="J9" s="9"/>
      <c r="K9" s="9"/>
      <c r="L9" s="9"/>
      <c r="M9" s="9"/>
      <c r="N9" s="8" t="s">
        <v>8</v>
      </c>
      <c r="O9" s="7" t="s">
        <v>30</v>
      </c>
      <c r="P9" s="7"/>
      <c r="Q9" s="7"/>
      <c r="R9" s="7"/>
      <c r="S9" s="7"/>
      <c r="T9" s="7"/>
      <c r="U9" s="7"/>
      <c r="V9" s="7"/>
      <c r="W9" s="7"/>
      <c r="X9" s="7"/>
      <c r="Y9" s="38">
        <f>I16</f>
        <v>3</v>
      </c>
      <c r="Z9" s="7"/>
      <c r="AA9" s="7"/>
      <c r="AB9" s="8" t="s">
        <v>8</v>
      </c>
      <c r="AC9" s="9"/>
    </row>
    <row r="10" spans="1:29" ht="15" customHeight="1" x14ac:dyDescent="0.25">
      <c r="A10" s="9"/>
      <c r="B10" s="9"/>
      <c r="C10" s="30" t="s">
        <v>31</v>
      </c>
      <c r="D10" s="31"/>
      <c r="E10" s="32" t="s">
        <v>24</v>
      </c>
      <c r="F10" s="7"/>
      <c r="G10" s="33" t="s">
        <v>32</v>
      </c>
      <c r="H10" s="34"/>
      <c r="I10" s="39">
        <v>8.5000000000000006E-2</v>
      </c>
      <c r="J10" s="9" t="s">
        <v>33</v>
      </c>
      <c r="K10" s="9"/>
      <c r="L10" s="9"/>
      <c r="M10" s="9"/>
      <c r="N10" s="8" t="s">
        <v>8</v>
      </c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8" t="s">
        <v>8</v>
      </c>
      <c r="AC10" s="9"/>
    </row>
    <row r="11" spans="1:29" ht="15" customHeight="1" x14ac:dyDescent="0.25">
      <c r="A11" s="9"/>
      <c r="B11" s="9"/>
      <c r="C11" s="33" t="s">
        <v>34</v>
      </c>
      <c r="D11" s="34"/>
      <c r="E11" s="40">
        <v>1190</v>
      </c>
      <c r="F11" s="7"/>
      <c r="G11" s="7"/>
      <c r="H11" s="7"/>
      <c r="I11" s="7"/>
      <c r="J11" s="9"/>
      <c r="K11" s="9"/>
      <c r="L11" s="9"/>
      <c r="M11" s="9"/>
      <c r="N11" s="8" t="s">
        <v>8</v>
      </c>
      <c r="O11" s="41"/>
      <c r="P11" s="34"/>
      <c r="Q11" s="34"/>
      <c r="R11" s="34"/>
      <c r="S11" s="42" t="s">
        <v>35</v>
      </c>
      <c r="T11" s="43" t="s">
        <v>36</v>
      </c>
      <c r="U11" s="44" t="str">
        <f>IF(Y9&gt;=3,"year 3","")</f>
        <v>year 3</v>
      </c>
      <c r="V11" s="42" t="str">
        <f>IF(Y9&gt;=4,"year 4","")</f>
        <v/>
      </c>
      <c r="W11" s="7"/>
      <c r="X11" s="7"/>
      <c r="Y11" s="7"/>
      <c r="Z11" s="7"/>
      <c r="AA11" s="7"/>
      <c r="AB11" s="8" t="s">
        <v>8</v>
      </c>
      <c r="AC11" s="9"/>
    </row>
    <row r="12" spans="1:29" ht="15" customHeight="1" x14ac:dyDescent="0.25">
      <c r="A12" s="9"/>
      <c r="B12" s="9"/>
      <c r="F12" s="7"/>
      <c r="G12" s="7"/>
      <c r="H12" s="7"/>
      <c r="I12" s="7"/>
      <c r="J12" s="9"/>
      <c r="K12" s="9"/>
      <c r="L12" s="9"/>
      <c r="M12" s="9"/>
      <c r="N12" s="8" t="s">
        <v>8</v>
      </c>
      <c r="O12" s="45" t="s">
        <v>37</v>
      </c>
      <c r="P12" s="7" t="s">
        <v>38</v>
      </c>
      <c r="Q12" s="7"/>
      <c r="R12" s="31"/>
      <c r="S12" s="30">
        <f>R5</f>
        <v>2880</v>
      </c>
      <c r="T12" s="46">
        <f>S12</f>
        <v>2880</v>
      </c>
      <c r="U12" s="7">
        <f>IF(U11&lt;&gt;"",S12,"")</f>
        <v>2880</v>
      </c>
      <c r="V12" s="30" t="str">
        <f>IF(V11="","",S12)</f>
        <v/>
      </c>
      <c r="W12" s="7"/>
      <c r="X12" s="7"/>
      <c r="Y12" s="7"/>
      <c r="Z12" s="7"/>
      <c r="AA12" s="7"/>
      <c r="AB12" s="8" t="s">
        <v>8</v>
      </c>
      <c r="AC12" s="9"/>
    </row>
    <row r="13" spans="1:29" ht="15" customHeight="1" x14ac:dyDescent="0.25">
      <c r="A13" s="9"/>
      <c r="B13" s="9"/>
      <c r="C13" s="47"/>
      <c r="F13" s="7"/>
      <c r="G13" s="7"/>
      <c r="H13" s="7"/>
      <c r="I13" s="7"/>
      <c r="J13" s="9"/>
      <c r="K13" s="9"/>
      <c r="L13" s="9"/>
      <c r="M13" s="9"/>
      <c r="N13" s="8" t="s">
        <v>8</v>
      </c>
      <c r="O13" s="45" t="s">
        <v>39</v>
      </c>
      <c r="P13" s="7" t="s">
        <v>40</v>
      </c>
      <c r="Q13" s="7"/>
      <c r="R13" s="31"/>
      <c r="S13" s="48">
        <f>I10</f>
        <v>8.5000000000000006E-2</v>
      </c>
      <c r="T13" s="49">
        <f>S13</f>
        <v>8.5000000000000006E-2</v>
      </c>
      <c r="U13" s="50">
        <f>IF(U11&lt;&gt;"",S13,"")</f>
        <v>8.5000000000000006E-2</v>
      </c>
      <c r="V13" s="48" t="str">
        <f>IF(V12="","",S13)</f>
        <v/>
      </c>
      <c r="W13" s="7"/>
      <c r="X13" s="7"/>
      <c r="Y13" s="7"/>
      <c r="Z13" s="7"/>
      <c r="AA13" s="7"/>
      <c r="AB13" s="8" t="s">
        <v>8</v>
      </c>
      <c r="AC13" s="9"/>
    </row>
    <row r="14" spans="1:29" ht="15" customHeight="1" x14ac:dyDescent="0.25">
      <c r="C14" s="7" t="s">
        <v>41</v>
      </c>
      <c r="D14" s="7"/>
      <c r="E14" s="7"/>
      <c r="F14" s="7"/>
      <c r="G14" s="7"/>
      <c r="J14" s="9"/>
      <c r="K14" s="9"/>
      <c r="L14" s="9"/>
      <c r="M14" s="9"/>
      <c r="N14" s="8" t="s">
        <v>8</v>
      </c>
      <c r="O14" s="51" t="s">
        <v>42</v>
      </c>
      <c r="P14" s="20" t="s">
        <v>43</v>
      </c>
      <c r="Q14" s="20"/>
      <c r="R14" s="20"/>
      <c r="S14" s="52">
        <f>IFERROR(S12*S13,"")</f>
        <v>244.8</v>
      </c>
      <c r="T14" s="53">
        <f>IFERROR(T12*T13,"")</f>
        <v>244.8</v>
      </c>
      <c r="U14" s="54">
        <f>IFERROR(U12*U13,"")</f>
        <v>244.8</v>
      </c>
      <c r="V14" s="19" t="str">
        <f>IFERROR(V12*V13,"")</f>
        <v/>
      </c>
      <c r="W14" s="7"/>
      <c r="X14" s="7"/>
      <c r="Y14" s="7"/>
      <c r="Z14" s="7"/>
      <c r="AA14" s="7"/>
      <c r="AB14" s="8" t="s">
        <v>8</v>
      </c>
      <c r="AC14" s="9"/>
    </row>
    <row r="15" spans="1:29" ht="15" customHeight="1" x14ac:dyDescent="0.25">
      <c r="C15" s="7"/>
      <c r="D15" s="7"/>
      <c r="E15" s="7"/>
      <c r="F15" s="7"/>
      <c r="G15" s="7"/>
      <c r="K15" s="9"/>
      <c r="L15" s="9"/>
      <c r="M15" s="9"/>
      <c r="N15" s="8" t="s">
        <v>8</v>
      </c>
      <c r="O15" s="45" t="s">
        <v>44</v>
      </c>
      <c r="P15" s="7" t="s">
        <v>45</v>
      </c>
      <c r="Q15" s="7"/>
      <c r="R15" s="31"/>
      <c r="S15" s="55">
        <v>1</v>
      </c>
      <c r="T15" s="56">
        <v>2</v>
      </c>
      <c r="U15" s="57">
        <f>IF(U11&lt;&gt;"",3,"")</f>
        <v>3</v>
      </c>
      <c r="V15" s="55" t="str">
        <f>IF(V11&lt;&gt;"",4,"")</f>
        <v/>
      </c>
      <c r="W15" s="7"/>
      <c r="X15" s="7"/>
      <c r="Y15" s="7"/>
      <c r="Z15" s="7"/>
      <c r="AA15" s="7"/>
      <c r="AB15" s="8" t="s">
        <v>8</v>
      </c>
      <c r="AC15" s="9"/>
    </row>
    <row r="16" spans="1:29" ht="15" customHeight="1" x14ac:dyDescent="0.25">
      <c r="C16" s="19" t="s">
        <v>46</v>
      </c>
      <c r="D16" s="20"/>
      <c r="E16" s="20"/>
      <c r="F16" s="20"/>
      <c r="G16" s="20"/>
      <c r="H16" s="15"/>
      <c r="I16" s="58">
        <v>3</v>
      </c>
      <c r="K16" s="9"/>
      <c r="L16" s="9"/>
      <c r="M16" s="9"/>
      <c r="N16" s="8" t="s">
        <v>8</v>
      </c>
      <c r="O16" s="45" t="s">
        <v>47</v>
      </c>
      <c r="P16" s="7" t="s">
        <v>48</v>
      </c>
      <c r="Q16" s="7"/>
      <c r="R16" s="31"/>
      <c r="S16" s="48">
        <f>I7+I8</f>
        <v>2.23E-2</v>
      </c>
      <c r="T16" s="49">
        <f>S16</f>
        <v>2.23E-2</v>
      </c>
      <c r="U16" s="50">
        <f>IF(U11&lt;&gt;"",S16,"")</f>
        <v>2.23E-2</v>
      </c>
      <c r="V16" s="48" t="str">
        <f>IF(V15="","",S16)</f>
        <v/>
      </c>
      <c r="W16" s="7"/>
      <c r="X16" s="7"/>
      <c r="Y16" s="7"/>
      <c r="Z16" s="7"/>
      <c r="AA16" s="7"/>
      <c r="AB16" s="8" t="s">
        <v>8</v>
      </c>
      <c r="AC16" s="9"/>
    </row>
    <row r="17" spans="1:29" ht="15" customHeight="1" x14ac:dyDescent="0.25">
      <c r="C17" s="7" t="s">
        <v>49</v>
      </c>
      <c r="D17" s="7"/>
      <c r="E17" s="7"/>
      <c r="F17" s="7"/>
      <c r="G17" s="7"/>
      <c r="H17" s="7"/>
      <c r="I17" s="7"/>
      <c r="K17" s="9"/>
      <c r="L17" s="9"/>
      <c r="M17" s="9"/>
      <c r="N17" s="8" t="s">
        <v>8</v>
      </c>
      <c r="O17" s="59" t="s">
        <v>50</v>
      </c>
      <c r="P17" s="28" t="s">
        <v>51</v>
      </c>
      <c r="Q17" s="28"/>
      <c r="R17" s="28"/>
      <c r="S17" s="60">
        <f>S14/(1+S16)^S15</f>
        <v>239.46004108383059</v>
      </c>
      <c r="T17" s="61">
        <f>T14/(1+T16)^T15</f>
        <v>234.23656566940292</v>
      </c>
      <c r="U17" s="62">
        <f>IFERROR(U14/(1+U16)^U15,"")</f>
        <v>229.12703283713481</v>
      </c>
      <c r="V17" s="63" t="str">
        <f>IFERROR(V14/(1+V16)^V15,"")</f>
        <v/>
      </c>
      <c r="W17" s="7"/>
      <c r="X17" s="7"/>
      <c r="Y17" s="7"/>
      <c r="Z17" s="7"/>
      <c r="AA17" s="7"/>
      <c r="AB17" s="8" t="s">
        <v>8</v>
      </c>
      <c r="AC17" s="9"/>
    </row>
    <row r="18" spans="1:29" ht="15" customHeight="1" x14ac:dyDescent="0.25">
      <c r="C18" s="7"/>
      <c r="D18" s="7"/>
      <c r="E18" s="7"/>
      <c r="F18" s="7"/>
      <c r="G18" s="7"/>
      <c r="H18" s="7"/>
      <c r="I18" s="7"/>
      <c r="K18" s="9"/>
      <c r="L18" s="9"/>
      <c r="M18" s="9"/>
      <c r="N18" s="8" t="s">
        <v>8</v>
      </c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8" t="s">
        <v>8</v>
      </c>
      <c r="AC18" s="9"/>
    </row>
    <row r="19" spans="1:29" ht="15" customHeight="1" x14ac:dyDescent="0.25">
      <c r="C19" s="7" t="s">
        <v>52</v>
      </c>
      <c r="D19" s="7"/>
      <c r="E19" s="7"/>
      <c r="F19" s="7"/>
      <c r="G19" s="7"/>
      <c r="H19" s="64" t="s">
        <v>53</v>
      </c>
      <c r="I19" s="65" t="s">
        <v>54</v>
      </c>
      <c r="J19" s="7"/>
      <c r="K19" s="9"/>
      <c r="L19" s="9"/>
      <c r="M19" s="9"/>
      <c r="N19" s="8" t="s">
        <v>8</v>
      </c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8" t="s">
        <v>8</v>
      </c>
      <c r="AC19" s="9"/>
    </row>
    <row r="20" spans="1:29" ht="15" customHeight="1" x14ac:dyDescent="0.25">
      <c r="C20" s="7" t="s">
        <v>55</v>
      </c>
      <c r="D20" s="7"/>
      <c r="E20" s="7"/>
      <c r="F20" s="7"/>
      <c r="G20" s="7"/>
      <c r="H20" s="66">
        <v>0.95</v>
      </c>
      <c r="I20" s="67">
        <v>2100</v>
      </c>
      <c r="J20" s="7"/>
      <c r="K20" s="9"/>
      <c r="L20" s="9"/>
      <c r="M20" s="9"/>
      <c r="N20" s="8" t="s">
        <v>8</v>
      </c>
      <c r="P20" s="68" t="s">
        <v>56</v>
      </c>
      <c r="Q20" s="69"/>
      <c r="R20" s="69"/>
      <c r="S20" s="69"/>
      <c r="T20" s="69"/>
      <c r="U20" s="70">
        <f>SUM(S17:V17)</f>
        <v>702.82363959036832</v>
      </c>
      <c r="V20" s="25" t="s">
        <v>57</v>
      </c>
      <c r="W20" s="7"/>
      <c r="X20" s="7"/>
      <c r="Y20" s="7"/>
      <c r="Z20" s="7"/>
      <c r="AA20" s="7"/>
      <c r="AB20" s="8" t="s">
        <v>8</v>
      </c>
      <c r="AC20" s="9"/>
    </row>
    <row r="21" spans="1:29" ht="15" customHeight="1" x14ac:dyDescent="0.25">
      <c r="C21" s="7" t="s">
        <v>58</v>
      </c>
      <c r="F21" s="7"/>
      <c r="G21" s="7"/>
      <c r="H21" s="66">
        <v>0.99</v>
      </c>
      <c r="I21" s="67">
        <v>2290</v>
      </c>
      <c r="J21" s="7"/>
      <c r="K21" s="9"/>
      <c r="L21" s="9"/>
      <c r="M21" s="9"/>
      <c r="N21" s="8" t="s">
        <v>8</v>
      </c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8" t="s">
        <v>8</v>
      </c>
      <c r="AC21" s="9"/>
    </row>
    <row r="22" spans="1:29" ht="15" customHeight="1" x14ac:dyDescent="0.25">
      <c r="C22" s="7"/>
      <c r="F22" s="7"/>
      <c r="G22" s="7"/>
      <c r="H22" s="66">
        <v>0.995</v>
      </c>
      <c r="I22" s="67">
        <v>2880</v>
      </c>
      <c r="J22" s="7"/>
      <c r="K22" s="9"/>
      <c r="L22" s="9"/>
      <c r="M22" s="9"/>
      <c r="N22" s="8" t="s">
        <v>8</v>
      </c>
      <c r="O22" s="7" t="s">
        <v>59</v>
      </c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8" t="s">
        <v>8</v>
      </c>
      <c r="AC22" s="9"/>
    </row>
    <row r="23" spans="1:29" ht="15" customHeight="1" x14ac:dyDescent="0.25">
      <c r="C23" s="7"/>
      <c r="F23" s="7"/>
      <c r="G23" s="7"/>
      <c r="H23" s="71">
        <v>0.999</v>
      </c>
      <c r="I23" s="72">
        <v>3600</v>
      </c>
      <c r="J23" s="7"/>
      <c r="K23" s="9"/>
      <c r="L23" s="9"/>
      <c r="M23" s="9"/>
      <c r="N23" s="8" t="s">
        <v>8</v>
      </c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8" t="s">
        <v>8</v>
      </c>
      <c r="AC23" s="9"/>
    </row>
    <row r="24" spans="1:29" ht="15" customHeight="1" x14ac:dyDescent="0.25">
      <c r="C24" s="7"/>
      <c r="F24" s="7"/>
      <c r="G24" s="7"/>
      <c r="H24" s="7"/>
      <c r="I24" s="7"/>
      <c r="J24" s="7"/>
      <c r="K24" s="9"/>
      <c r="L24" s="9"/>
      <c r="M24" s="9"/>
      <c r="N24" s="8" t="s">
        <v>8</v>
      </c>
      <c r="O24" s="7"/>
      <c r="P24" s="7" t="s">
        <v>60</v>
      </c>
      <c r="Q24" s="7"/>
      <c r="R24" s="7"/>
      <c r="S24" s="8" t="s">
        <v>10</v>
      </c>
      <c r="T24" s="8">
        <f>E11</f>
        <v>1190</v>
      </c>
      <c r="U24" s="8" t="s">
        <v>61</v>
      </c>
      <c r="V24" s="73">
        <f>U20</f>
        <v>702.82363959036832</v>
      </c>
      <c r="W24" s="8" t="s">
        <v>61</v>
      </c>
      <c r="X24" s="8">
        <f>R5</f>
        <v>2880</v>
      </c>
      <c r="Y24" s="8" t="s">
        <v>10</v>
      </c>
      <c r="Z24" s="74">
        <f>T24+V24+X24</f>
        <v>4772.8236395903677</v>
      </c>
      <c r="AA24" s="7"/>
      <c r="AB24" s="8" t="s">
        <v>8</v>
      </c>
      <c r="AC24" s="9"/>
    </row>
    <row r="25" spans="1:29" ht="15" customHeight="1" x14ac:dyDescent="0.25">
      <c r="C25" s="7"/>
      <c r="F25" s="7"/>
      <c r="G25" s="7"/>
      <c r="H25" s="7"/>
      <c r="I25" s="7"/>
      <c r="J25" s="7"/>
      <c r="K25" s="9"/>
      <c r="L25" s="9"/>
      <c r="M25" s="9"/>
      <c r="N25" s="8" t="s">
        <v>8</v>
      </c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8" t="s">
        <v>8</v>
      </c>
      <c r="AC25" s="9"/>
    </row>
    <row r="26" spans="1:29" ht="15" customHeight="1" x14ac:dyDescent="0.25">
      <c r="A26" s="5" t="s">
        <v>9</v>
      </c>
      <c r="C26" s="7" t="s">
        <v>62</v>
      </c>
      <c r="D26" s="7"/>
      <c r="E26" s="7"/>
      <c r="F26" s="7"/>
      <c r="G26" s="7"/>
      <c r="H26" s="7"/>
      <c r="I26" s="7"/>
      <c r="J26" s="7"/>
      <c r="K26" s="9"/>
      <c r="L26" s="9"/>
      <c r="M26" s="9"/>
      <c r="N26" s="8" t="s">
        <v>8</v>
      </c>
      <c r="O26" s="7"/>
      <c r="P26" s="7" t="s">
        <v>63</v>
      </c>
      <c r="Q26" s="7"/>
      <c r="R26" s="7"/>
      <c r="S26" s="8" t="s">
        <v>10</v>
      </c>
      <c r="T26" s="8">
        <f>E11</f>
        <v>1190</v>
      </c>
      <c r="U26" s="8" t="s">
        <v>61</v>
      </c>
      <c r="V26" s="73">
        <f>U20</f>
        <v>702.82363959036832</v>
      </c>
      <c r="W26" s="8" t="s">
        <v>61</v>
      </c>
      <c r="X26" s="8">
        <f>E9</f>
        <v>1910</v>
      </c>
      <c r="Y26" s="8" t="s">
        <v>10</v>
      </c>
      <c r="Z26" s="74">
        <f>T26+V26+X26</f>
        <v>3802.8236395903682</v>
      </c>
      <c r="AA26" s="7"/>
      <c r="AB26" s="8" t="s">
        <v>8</v>
      </c>
      <c r="AC26" s="7"/>
    </row>
    <row r="27" spans="1:29" ht="15" customHeight="1" x14ac:dyDescent="0.25">
      <c r="C27" s="8" t="s">
        <v>64</v>
      </c>
      <c r="D27" s="7" t="s">
        <v>21</v>
      </c>
      <c r="E27" s="7"/>
      <c r="F27" s="7"/>
      <c r="G27" s="7"/>
      <c r="H27" s="7"/>
      <c r="I27" s="7"/>
      <c r="J27" s="7"/>
      <c r="K27" s="9"/>
      <c r="L27" s="9"/>
      <c r="M27" s="9"/>
      <c r="N27" s="8" t="s">
        <v>8</v>
      </c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8" t="s">
        <v>8</v>
      </c>
      <c r="AC27" s="7"/>
    </row>
    <row r="28" spans="1:29" ht="15" customHeight="1" x14ac:dyDescent="0.25">
      <c r="C28" s="8" t="s">
        <v>65</v>
      </c>
      <c r="D28" s="7" t="s">
        <v>31</v>
      </c>
      <c r="E28" s="7"/>
      <c r="F28" s="7"/>
      <c r="G28" s="7"/>
      <c r="H28" s="7"/>
      <c r="I28" s="7"/>
      <c r="J28" s="7"/>
      <c r="K28" s="9"/>
      <c r="L28" s="9"/>
      <c r="M28" s="9"/>
      <c r="N28" s="8" t="s">
        <v>8</v>
      </c>
      <c r="O28" s="7"/>
      <c r="P28" s="75" t="s">
        <v>66</v>
      </c>
      <c r="Q28" s="76"/>
      <c r="R28" s="76"/>
      <c r="S28" s="77" t="s">
        <v>10</v>
      </c>
      <c r="T28" s="78">
        <f>E5</f>
        <v>5500</v>
      </c>
      <c r="U28" s="79" t="s">
        <v>67</v>
      </c>
      <c r="V28" s="7"/>
      <c r="W28" s="7"/>
      <c r="X28" s="7"/>
      <c r="Y28" s="7"/>
      <c r="Z28" s="7"/>
      <c r="AA28" s="7"/>
      <c r="AB28" s="8" t="s">
        <v>8</v>
      </c>
      <c r="AC28" s="7"/>
    </row>
    <row r="29" spans="1:29" ht="15" customHeight="1" x14ac:dyDescent="0.25">
      <c r="C29" s="8" t="s">
        <v>68</v>
      </c>
      <c r="D29" s="7" t="s">
        <v>69</v>
      </c>
      <c r="E29" s="7"/>
      <c r="F29" s="7"/>
      <c r="G29" s="7"/>
      <c r="H29" s="7"/>
      <c r="I29" s="7"/>
      <c r="J29" s="7"/>
      <c r="K29" s="9"/>
      <c r="L29" s="9"/>
      <c r="M29" s="9"/>
      <c r="N29" s="8" t="s">
        <v>8</v>
      </c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8" t="s">
        <v>8</v>
      </c>
      <c r="AC29" s="7"/>
    </row>
    <row r="30" spans="1:29" ht="15" customHeight="1" x14ac:dyDescent="0.25">
      <c r="C30" s="8" t="s">
        <v>70</v>
      </c>
      <c r="D30" s="7" t="s">
        <v>23</v>
      </c>
      <c r="E30" s="7"/>
      <c r="F30" s="7"/>
      <c r="G30" s="7"/>
      <c r="H30" s="7"/>
      <c r="I30" s="7"/>
      <c r="J30" s="7"/>
      <c r="K30" s="9"/>
      <c r="L30" s="9"/>
      <c r="M30" s="9"/>
      <c r="N30" s="8" t="s">
        <v>8</v>
      </c>
      <c r="O30" s="7" t="s">
        <v>71</v>
      </c>
      <c r="P30" s="7"/>
      <c r="Q30" s="7"/>
      <c r="R30" s="80" t="str">
        <f>IF(T28&gt;=Z24,"above SCR level", IF(T28&lt;Z26,"below MCR level","between MCR and SCR level"))</f>
        <v>above SCR level</v>
      </c>
      <c r="S30" s="7"/>
      <c r="T30" s="7"/>
      <c r="U30" s="7"/>
      <c r="V30" s="7"/>
      <c r="W30" s="7"/>
      <c r="X30" s="7"/>
      <c r="Y30" s="7"/>
      <c r="Z30" s="7"/>
      <c r="AA30" s="7"/>
      <c r="AB30" s="8" t="s">
        <v>8</v>
      </c>
      <c r="AC30" s="7"/>
    </row>
    <row r="31" spans="1:29" ht="15" customHeight="1" x14ac:dyDescent="0.25">
      <c r="J31" s="7"/>
      <c r="K31" s="9"/>
      <c r="L31" s="9"/>
      <c r="M31" s="9"/>
      <c r="N31" s="8" t="s">
        <v>8</v>
      </c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8" t="s">
        <v>8</v>
      </c>
      <c r="AC31" s="7"/>
    </row>
    <row r="32" spans="1:29" ht="15" customHeight="1" x14ac:dyDescent="0.25">
      <c r="J32" s="7"/>
      <c r="K32" s="9"/>
      <c r="L32" s="9"/>
      <c r="M32" s="9"/>
      <c r="N32" s="8" t="s">
        <v>8</v>
      </c>
      <c r="O32" s="7"/>
      <c r="P32" s="81" t="s">
        <v>72</v>
      </c>
      <c r="Q32" s="82"/>
      <c r="R32" s="83" t="str">
        <f>IF(T28&gt;=Z24,"no action", IF(T28&lt;Z26,"company can no longer operate","intervention"))</f>
        <v>no action</v>
      </c>
      <c r="S32" s="82"/>
      <c r="T32" s="82"/>
      <c r="U32" s="84"/>
      <c r="V32" s="25" t="s">
        <v>73</v>
      </c>
      <c r="W32" s="7"/>
      <c r="X32" s="7"/>
      <c r="Y32" s="7"/>
      <c r="Z32" s="7"/>
      <c r="AA32" s="7"/>
      <c r="AB32" s="8" t="s">
        <v>8</v>
      </c>
      <c r="AC32" s="7"/>
    </row>
    <row r="33" spans="1:29" ht="15" customHeight="1" x14ac:dyDescent="0.25">
      <c r="C33" s="7"/>
      <c r="D33" s="7"/>
      <c r="E33" s="7"/>
      <c r="F33" s="7"/>
      <c r="G33" s="7"/>
      <c r="H33" s="7"/>
      <c r="I33" s="7"/>
      <c r="J33" s="7"/>
      <c r="K33" s="9"/>
      <c r="L33" s="9"/>
      <c r="M33" s="9"/>
      <c r="N33" s="8" t="s">
        <v>8</v>
      </c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8" t="s">
        <v>8</v>
      </c>
      <c r="AC33" s="7"/>
    </row>
    <row r="34" spans="1:29" ht="15" customHeight="1" x14ac:dyDescent="0.25">
      <c r="C34" s="7"/>
      <c r="D34" s="7"/>
      <c r="E34" s="7"/>
      <c r="F34" s="7"/>
      <c r="G34" s="7"/>
      <c r="H34" s="7"/>
      <c r="I34" s="7"/>
      <c r="J34" s="7"/>
      <c r="K34" s="9"/>
      <c r="L34" s="9"/>
      <c r="M34" s="9"/>
      <c r="N34" s="8" t="s">
        <v>8</v>
      </c>
      <c r="O34" s="7" t="s">
        <v>74</v>
      </c>
      <c r="P34" s="7"/>
      <c r="Q34" s="8" t="s">
        <v>10</v>
      </c>
      <c r="R34" s="7" t="s">
        <v>75</v>
      </c>
      <c r="S34" s="7"/>
      <c r="T34" s="8" t="s">
        <v>11</v>
      </c>
      <c r="U34" s="8" t="s">
        <v>21</v>
      </c>
      <c r="V34" s="8" t="s">
        <v>11</v>
      </c>
      <c r="W34" s="8" t="s">
        <v>76</v>
      </c>
      <c r="X34" s="8" t="s">
        <v>11</v>
      </c>
      <c r="Y34" s="8" t="s">
        <v>77</v>
      </c>
      <c r="Z34" s="7"/>
      <c r="AA34" s="7"/>
      <c r="AB34" s="8" t="s">
        <v>8</v>
      </c>
      <c r="AC34" s="7"/>
    </row>
    <row r="35" spans="1:29" ht="15" customHeight="1" x14ac:dyDescent="0.25">
      <c r="C35" s="7"/>
      <c r="D35" s="7"/>
      <c r="E35" s="7"/>
      <c r="F35" s="7"/>
      <c r="G35" s="7"/>
      <c r="H35" s="7"/>
      <c r="I35" s="7"/>
      <c r="J35" s="7"/>
      <c r="K35" s="9"/>
      <c r="L35" s="9"/>
      <c r="M35" s="9"/>
      <c r="N35" s="8" t="s">
        <v>8</v>
      </c>
      <c r="O35" s="7"/>
      <c r="Q35" s="8" t="s">
        <v>10</v>
      </c>
      <c r="R35" s="7">
        <f>E5</f>
        <v>5500</v>
      </c>
      <c r="S35" s="7"/>
      <c r="T35" s="8" t="s">
        <v>11</v>
      </c>
      <c r="U35" s="8">
        <f>R5</f>
        <v>2880</v>
      </c>
      <c r="V35" s="8" t="s">
        <v>11</v>
      </c>
      <c r="W35" s="8">
        <f>U20</f>
        <v>702.82363959036832</v>
      </c>
      <c r="X35" s="8" t="s">
        <v>11</v>
      </c>
      <c r="Y35" s="8">
        <f>E11</f>
        <v>1190</v>
      </c>
      <c r="Z35" s="7"/>
      <c r="AA35" s="7"/>
      <c r="AB35" s="8" t="s">
        <v>8</v>
      </c>
      <c r="AC35" s="7"/>
    </row>
    <row r="36" spans="1:29" ht="15" customHeight="1" x14ac:dyDescent="0.25">
      <c r="C36" s="7"/>
      <c r="D36" s="7"/>
      <c r="E36" s="7"/>
      <c r="F36" s="7"/>
      <c r="G36" s="7"/>
      <c r="H36" s="7"/>
      <c r="I36" s="7"/>
      <c r="J36" s="7"/>
      <c r="K36" s="9"/>
      <c r="L36" s="9"/>
      <c r="M36" s="9"/>
      <c r="N36" s="8" t="s">
        <v>8</v>
      </c>
      <c r="O36" s="7"/>
      <c r="P36" s="85" t="s">
        <v>23</v>
      </c>
      <c r="Q36" s="8" t="s">
        <v>10</v>
      </c>
      <c r="R36" s="86">
        <f>R35-U35-W35-Y35</f>
        <v>727.1763604096318</v>
      </c>
      <c r="S36" s="25" t="s">
        <v>78</v>
      </c>
      <c r="T36" s="7"/>
      <c r="U36" s="7"/>
      <c r="V36" s="7"/>
      <c r="W36" s="7"/>
      <c r="X36" s="7"/>
      <c r="Y36" s="7"/>
      <c r="Z36" s="7"/>
      <c r="AA36" s="7"/>
      <c r="AB36" s="8" t="s">
        <v>8</v>
      </c>
      <c r="AC36" s="7"/>
    </row>
    <row r="37" spans="1:29" ht="15" customHeight="1" x14ac:dyDescent="0.25">
      <c r="C37" s="7"/>
      <c r="D37" s="7"/>
      <c r="E37" s="7"/>
      <c r="F37" s="7"/>
      <c r="G37" s="7"/>
      <c r="H37" s="7"/>
      <c r="I37" s="7"/>
      <c r="J37" s="7"/>
      <c r="K37" s="9"/>
      <c r="L37" s="9"/>
      <c r="M37" s="9"/>
      <c r="N37" s="8" t="s">
        <v>8</v>
      </c>
      <c r="O37" s="7"/>
      <c r="Y37" s="7"/>
      <c r="Z37" s="7"/>
      <c r="AA37" s="7"/>
      <c r="AB37" s="8" t="s">
        <v>8</v>
      </c>
      <c r="AC37" s="7"/>
    </row>
    <row r="38" spans="1:29" ht="15" customHeight="1" x14ac:dyDescent="0.25">
      <c r="C38" s="7"/>
      <c r="D38" s="7"/>
      <c r="E38" s="7"/>
      <c r="F38" s="7"/>
      <c r="G38" s="7"/>
      <c r="H38" s="7"/>
      <c r="I38" s="7"/>
      <c r="J38" s="7"/>
      <c r="K38" s="9"/>
      <c r="L38" s="9"/>
      <c r="M38" s="9"/>
      <c r="N38" s="8" t="s">
        <v>8</v>
      </c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8" t="s">
        <v>8</v>
      </c>
      <c r="AC38" s="7"/>
    </row>
    <row r="39" spans="1:29" ht="15" customHeight="1" x14ac:dyDescent="0.25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8" t="s">
        <v>8</v>
      </c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8" t="s">
        <v>8</v>
      </c>
      <c r="AC39" s="7"/>
    </row>
    <row r="40" spans="1:29" ht="15" customHeight="1" x14ac:dyDescent="0.25">
      <c r="N40" s="8" t="s">
        <v>8</v>
      </c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8" t="s">
        <v>8</v>
      </c>
      <c r="AC40" s="7"/>
    </row>
    <row r="41" spans="1:29" ht="15" customHeight="1" x14ac:dyDescent="0.25">
      <c r="N41" s="8" t="s">
        <v>8</v>
      </c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8" t="s">
        <v>8</v>
      </c>
      <c r="AC41" s="7"/>
    </row>
    <row r="42" spans="1:29" ht="15" customHeight="1" x14ac:dyDescent="0.25">
      <c r="N42" s="8" t="s">
        <v>8</v>
      </c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8" t="s">
        <v>8</v>
      </c>
      <c r="AC42" s="7"/>
    </row>
    <row r="43" spans="1:29" ht="15" customHeight="1" x14ac:dyDescent="0.25">
      <c r="N43" s="8" t="s">
        <v>8</v>
      </c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8" t="s">
        <v>8</v>
      </c>
      <c r="AC43" s="7"/>
    </row>
    <row r="44" spans="1:29" ht="15" customHeight="1" x14ac:dyDescent="0.25">
      <c r="N44" s="8" t="s">
        <v>8</v>
      </c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8" t="s">
        <v>8</v>
      </c>
      <c r="AC44" s="7"/>
    </row>
    <row r="45" spans="1:29" ht="15" customHeight="1" x14ac:dyDescent="0.25">
      <c r="N45" s="8" t="s">
        <v>8</v>
      </c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8" t="s">
        <v>8</v>
      </c>
      <c r="AC45" s="7"/>
    </row>
    <row r="46" spans="1:29" ht="15" customHeight="1" x14ac:dyDescent="0.25">
      <c r="N46" s="8" t="s">
        <v>8</v>
      </c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8" t="s">
        <v>8</v>
      </c>
      <c r="AC46" s="7"/>
    </row>
    <row r="47" spans="1:29" ht="15" customHeight="1" x14ac:dyDescent="0.25">
      <c r="N47" s="8" t="s">
        <v>8</v>
      </c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8" t="s">
        <v>8</v>
      </c>
      <c r="AC47" s="7"/>
    </row>
    <row r="48" spans="1:29" ht="15" customHeight="1" x14ac:dyDescent="0.25">
      <c r="N48" s="8" t="s">
        <v>8</v>
      </c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8" t="s">
        <v>8</v>
      </c>
      <c r="AC48" s="7"/>
    </row>
    <row r="49" spans="1:50" ht="15" customHeight="1" x14ac:dyDescent="0.25">
      <c r="N49" s="8" t="s">
        <v>8</v>
      </c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8" t="s">
        <v>8</v>
      </c>
      <c r="AC49" s="7"/>
    </row>
    <row r="50" spans="1:50" ht="15" customHeight="1" x14ac:dyDescent="0.25">
      <c r="N50" s="8" t="s">
        <v>8</v>
      </c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8" t="s">
        <v>8</v>
      </c>
      <c r="AC50" s="7"/>
    </row>
    <row r="51" spans="1:50" ht="15" customHeight="1" x14ac:dyDescent="0.25">
      <c r="N51" s="8" t="s">
        <v>8</v>
      </c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8" t="s">
        <v>8</v>
      </c>
    </row>
    <row r="52" spans="1:50" ht="15" customHeight="1" x14ac:dyDescent="0.25">
      <c r="N52" s="8" t="s">
        <v>8</v>
      </c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8" t="s">
        <v>8</v>
      </c>
    </row>
    <row r="53" spans="1:50" ht="15" customHeight="1" x14ac:dyDescent="0.25">
      <c r="N53" s="8" t="s">
        <v>8</v>
      </c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8" t="s">
        <v>8</v>
      </c>
    </row>
    <row r="54" spans="1:50" ht="15" customHeight="1" x14ac:dyDescent="0.25">
      <c r="N54" s="8" t="s">
        <v>8</v>
      </c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8" t="s">
        <v>8</v>
      </c>
    </row>
    <row r="55" spans="1:50" ht="15" customHeight="1" x14ac:dyDescent="0.25">
      <c r="N55" s="8" t="s">
        <v>8</v>
      </c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8" t="s">
        <v>8</v>
      </c>
    </row>
    <row r="56" spans="1:50" ht="15" customHeight="1" x14ac:dyDescent="0.25">
      <c r="N56" s="8" t="s">
        <v>8</v>
      </c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8" t="s">
        <v>8</v>
      </c>
    </row>
    <row r="57" spans="1:50" ht="15" customHeight="1" x14ac:dyDescent="0.25">
      <c r="N57" s="8" t="s">
        <v>8</v>
      </c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8" t="s">
        <v>8</v>
      </c>
    </row>
    <row r="58" spans="1:50" ht="15" customHeight="1" x14ac:dyDescent="0.25">
      <c r="N58" s="8" t="s">
        <v>8</v>
      </c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8" t="s">
        <v>8</v>
      </c>
    </row>
    <row r="59" spans="1:50" ht="15" customHeight="1" x14ac:dyDescent="0.25">
      <c r="N59" s="8" t="s">
        <v>8</v>
      </c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8" t="s">
        <v>8</v>
      </c>
    </row>
    <row r="60" spans="1:50" ht="15" customHeight="1" x14ac:dyDescent="0.2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</row>
    <row r="61" spans="1:50" ht="15" customHeight="1" x14ac:dyDescent="0.25">
      <c r="AB61"/>
      <c r="AC61"/>
      <c r="AD61"/>
      <c r="AE61"/>
      <c r="AF61"/>
      <c r="AG61"/>
      <c r="AH61"/>
      <c r="AI61"/>
      <c r="AJ61"/>
      <c r="AK61"/>
      <c r="AL61"/>
      <c r="AM61"/>
      <c r="AN61"/>
    </row>
    <row r="62" spans="1:50" ht="15" customHeight="1" x14ac:dyDescent="0.25">
      <c r="AB62"/>
      <c r="AC62"/>
      <c r="AD62"/>
      <c r="AE62"/>
      <c r="AF62"/>
      <c r="AG62"/>
      <c r="AH62"/>
      <c r="AI62"/>
      <c r="AJ62"/>
      <c r="AK62"/>
      <c r="AL62"/>
      <c r="AM62"/>
      <c r="AN62"/>
    </row>
    <row r="63" spans="1:50" ht="15" customHeight="1" x14ac:dyDescent="0.25">
      <c r="AB63"/>
      <c r="AC63"/>
      <c r="AD63"/>
      <c r="AE63"/>
      <c r="AF63"/>
      <c r="AG63"/>
      <c r="AH63"/>
      <c r="AI63"/>
      <c r="AJ63"/>
      <c r="AK63"/>
      <c r="AL63"/>
      <c r="AM63"/>
      <c r="AN63"/>
    </row>
    <row r="64" spans="1:50" ht="15" customHeight="1" x14ac:dyDescent="0.25">
      <c r="AB64"/>
      <c r="AC64"/>
      <c r="AD64"/>
      <c r="AE64"/>
      <c r="AF64"/>
      <c r="AG64"/>
      <c r="AH64"/>
      <c r="AI64"/>
      <c r="AJ64"/>
      <c r="AK64"/>
      <c r="AL64"/>
      <c r="AM64"/>
      <c r="AN64"/>
    </row>
  </sheetData>
  <hyperlinks>
    <hyperlink ref="M1" location="TOC!A1" display="TOC!A1"/>
  </hyperlink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TOC</vt:lpstr>
      <vt:lpstr>Problem 1</vt:lpstr>
      <vt:lpstr>Problem 2</vt:lpstr>
      <vt:lpstr>Problem 3</vt:lpstr>
      <vt:lpstr>Problem 4</vt:lpstr>
    </vt:vector>
  </TitlesOfParts>
  <Company>AGCS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Zuberi, Nabeel (AGCS)</dc:creator>
  <cp:lastModifiedBy>Owner</cp:lastModifiedBy>
  <dcterms:created xsi:type="dcterms:W3CDTF">2021-02-04T15:51:26Z</dcterms:created>
  <dcterms:modified xsi:type="dcterms:W3CDTF">2023-09-12T18:18:27Z</dcterms:modified>
</cp:coreProperties>
</file>