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b2241\Documents\Actuarial Exams\Battle Acts Exam 5\"/>
    </mc:Choice>
  </mc:AlternateContent>
  <xr:revisionPtr revIDLastSave="0" documentId="13_ncr:1_{C3CC151F-BF4B-45BE-87C2-E22D9F7770B1}" xr6:coauthVersionLast="47" xr6:coauthVersionMax="47" xr10:uidLastSave="{00000000-0000-0000-0000-000000000000}"/>
  <bookViews>
    <workbookView xWindow="-120" yWindow="-120" windowWidth="29040" windowHeight="15840" xr2:uid="{A3042E64-4D61-4F92-8BF9-2211951B7E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I13" i="1"/>
  <c r="D13" i="1"/>
  <c r="C13" i="1"/>
  <c r="J12" i="1"/>
  <c r="P12" i="1" s="1"/>
  <c r="H12" i="1"/>
  <c r="J11" i="1"/>
  <c r="P11" i="1" s="1"/>
  <c r="H11" i="1"/>
  <c r="J10" i="1"/>
  <c r="K10" i="1" s="1"/>
  <c r="H10" i="1"/>
  <c r="J9" i="1"/>
  <c r="P9" i="1" s="1"/>
  <c r="H9" i="1"/>
  <c r="Q8" i="1"/>
  <c r="Q7" i="1"/>
  <c r="Q6" i="1"/>
  <c r="Q5" i="1"/>
  <c r="P10" i="1" l="1"/>
  <c r="L10" i="1"/>
  <c r="K11" i="1"/>
  <c r="L11" i="1" s="1"/>
  <c r="K9" i="1"/>
  <c r="L9" i="1" s="1"/>
  <c r="K12" i="1"/>
  <c r="L12" i="1" s="1"/>
  <c r="M9" i="1" l="1"/>
  <c r="N9" i="1" s="1"/>
  <c r="Q9" i="1" s="1"/>
  <c r="F8" i="1"/>
  <c r="H8" i="1" s="1"/>
  <c r="G8" i="1"/>
  <c r="J8" i="1" s="1"/>
  <c r="K8" i="1" s="1"/>
  <c r="M10" i="1"/>
  <c r="N10" i="1" s="1"/>
  <c r="Q10" i="1" s="1"/>
  <c r="R10" i="1" s="1"/>
  <c r="M12" i="1"/>
  <c r="O12" i="1" s="1"/>
  <c r="M11" i="1"/>
  <c r="O11" i="1" s="1"/>
  <c r="F7" i="1"/>
  <c r="M7" i="1" s="1"/>
  <c r="O7" i="1" s="1"/>
  <c r="F6" i="1"/>
  <c r="H6" i="1" s="1"/>
  <c r="F5" i="1"/>
  <c r="H5" i="1" s="1"/>
  <c r="N12" i="1" l="1"/>
  <c r="Q12" i="1" s="1"/>
  <c r="R12" i="1" s="1"/>
  <c r="H7" i="1"/>
  <c r="H13" i="1" s="1"/>
  <c r="G5" i="1"/>
  <c r="J5" i="1" s="1"/>
  <c r="M6" i="1"/>
  <c r="O6" i="1" s="1"/>
  <c r="G6" i="1"/>
  <c r="J6" i="1" s="1"/>
  <c r="G7" i="1"/>
  <c r="J7" i="1" s="1"/>
  <c r="K7" i="1" s="1"/>
  <c r="L7" i="1" s="1"/>
  <c r="P8" i="1"/>
  <c r="R8" i="1" s="1"/>
  <c r="R9" i="1"/>
  <c r="L8" i="1"/>
  <c r="M5" i="1"/>
  <c r="O5" i="1" s="1"/>
  <c r="O10" i="1"/>
  <c r="S10" i="1" s="1"/>
  <c r="O9" i="1"/>
  <c r="S9" i="1" s="1"/>
  <c r="M8" i="1"/>
  <c r="O8" i="1" s="1"/>
  <c r="N11" i="1"/>
  <c r="Q11" i="1" s="1"/>
  <c r="R11" i="1" s="1"/>
  <c r="J13" i="1" l="1"/>
  <c r="J17" i="1" s="1"/>
  <c r="S12" i="1"/>
  <c r="S8" i="1"/>
  <c r="K6" i="1"/>
  <c r="L6" i="1" s="1"/>
  <c r="P6" i="1"/>
  <c r="P7" i="1"/>
  <c r="P5" i="1"/>
  <c r="R5" i="1" s="1"/>
  <c r="K5" i="1"/>
  <c r="L5" i="1" s="1"/>
  <c r="O13" i="1"/>
  <c r="S11" i="1"/>
  <c r="Q13" i="1"/>
  <c r="J19" i="1"/>
  <c r="S5" i="1" l="1"/>
  <c r="K13" i="1"/>
  <c r="L13" i="1" s="1"/>
  <c r="R6" i="1"/>
  <c r="S6" i="1"/>
  <c r="P13" i="1"/>
  <c r="P16" i="1" s="1"/>
  <c r="R7" i="1"/>
  <c r="S7" i="1"/>
  <c r="J18" i="1"/>
  <c r="P19" i="1"/>
  <c r="P17" i="1"/>
  <c r="J20" i="1"/>
  <c r="R13" i="1" l="1"/>
  <c r="S13" i="1" s="1"/>
  <c r="P18" i="1"/>
  <c r="Q18" i="1" s="1"/>
  <c r="P20" i="1"/>
</calcChain>
</file>

<file path=xl/sharedStrings.xml><?xml version="1.0" encoding="utf-8"?>
<sst xmlns="http://schemas.openxmlformats.org/spreadsheetml/2006/main" count="42" uniqueCount="41">
  <si>
    <t>Within each CY-Q Interval</t>
  </si>
  <si>
    <t>as of 12/31/17</t>
  </si>
  <si>
    <t>as of 12/31/18</t>
  </si>
  <si>
    <t>CY-CQ</t>
  </si>
  <si>
    <t>Effective Date</t>
  </si>
  <si>
    <t>Written Expos in interval</t>
  </si>
  <si>
    <t>Earned Expos in interval</t>
  </si>
  <si>
    <t>% Earned in interval</t>
  </si>
  <si>
    <t>% Earned in CY 17</t>
  </si>
  <si>
    <t>% Unearned in CY 17</t>
  </si>
  <si>
    <t>CY 17 Earned Expos</t>
  </si>
  <si>
    <r>
      <t xml:space="preserve">CY 17 Unearned Expos - </t>
    </r>
    <r>
      <rPr>
        <b/>
        <sz val="11"/>
        <color theme="1"/>
        <rFont val="Calibri"/>
        <family val="2"/>
        <scheme val="minor"/>
      </rPr>
      <t>Start</t>
    </r>
  </si>
  <si>
    <r>
      <t xml:space="preserve">CY 17 Unearned Expos - </t>
    </r>
    <r>
      <rPr>
        <b/>
        <sz val="11"/>
        <color theme="1"/>
        <rFont val="Calibri"/>
        <family val="2"/>
        <scheme val="minor"/>
      </rPr>
      <t>End</t>
    </r>
  </si>
  <si>
    <t>CY 17 Written Expos</t>
  </si>
  <si>
    <t>% Earned in CY 18</t>
  </si>
  <si>
    <t>% Unearned in CY 18</t>
  </si>
  <si>
    <t>CY 18 Earned Expos</t>
  </si>
  <si>
    <r>
      <t xml:space="preserve">CY 18 Unearned Expos - </t>
    </r>
    <r>
      <rPr>
        <b/>
        <sz val="11"/>
        <color theme="1"/>
        <rFont val="Calibri"/>
        <family val="2"/>
        <scheme val="minor"/>
      </rPr>
      <t>Start</t>
    </r>
  </si>
  <si>
    <r>
      <t xml:space="preserve">CY 18 Unearned Expos - </t>
    </r>
    <r>
      <rPr>
        <b/>
        <sz val="11"/>
        <color theme="1"/>
        <rFont val="Calibri"/>
        <family val="2"/>
        <scheme val="minor"/>
      </rPr>
      <t>End</t>
    </r>
  </si>
  <si>
    <t>CY 18 Written Expos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</si>
  <si>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</si>
  <si>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</si>
  <si>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</si>
  <si>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</si>
  <si>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</si>
  <si>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</si>
  <si>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</si>
  <si>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</si>
  <si>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Total</t>
  </si>
  <si>
    <t>CY 17 UEE start:</t>
  </si>
  <si>
    <t>CY 17 UEE End:</t>
  </si>
  <si>
    <t>CY 17 Earned Expos:</t>
  </si>
  <si>
    <t>CY 17 Written Expos:</t>
  </si>
  <si>
    <t>CY 18 UEE start:</t>
  </si>
  <si>
    <t>CY 18 UEE End:</t>
  </si>
  <si>
    <t>CY 18 Earned Expos:</t>
  </si>
  <si>
    <t>CY 18 Written Expos:</t>
  </si>
  <si>
    <t>Change in UEE for CY:</t>
  </si>
  <si>
    <t>CY 17 Change in Unearned Expos</t>
  </si>
  <si>
    <t>CY 18 Change in Unearned Expos</t>
  </si>
  <si>
    <t>Fall 2019, Q1 part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</si>
</sst>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%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4" xfId="0" applyFont="1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3" borderId="7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3" borderId="0" xfId="0" applyNumberFormat="1" applyFill="1" applyAlignment="1">
      <alignment horizontal="center"/>
    </xf>
    <xf numFmtId="4" fontId="0" fillId="2" borderId="0" xfId="0" applyNumberFormat="1" applyFill="1" applyAlignment="1">
      <alignment horizontal="center"/>
    </xf>
    <xf numFmtId="4" fontId="0" fillId="0" borderId="6" xfId="0" applyNumberFormat="1" applyBorder="1" applyAlignment="1">
      <alignment horizontal="center"/>
    </xf>
    <xf numFmtId="165" fontId="0" fillId="0" borderId="0" xfId="0" applyNumberFormat="1" applyAlignment="1">
      <alignment horizontal="center" wrapText="1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4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166" fontId="0" fillId="0" borderId="3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4801-B14E-4556-A222-15E16BF261F4}">
  <dimension ref="A1:S20"/>
  <sheetViews>
    <sheetView showGridLines="0" tabSelected="1" workbookViewId="0">
      <selection activeCell="C19" sqref="C19"/>
    </sheetView>
  </sheetViews>
  <sheetFormatPr defaultRowHeight="15" x14ac:dyDescent="0.25"/>
  <cols>
    <col min="4" max="4" width="8.28515625" bestFit="1" customWidth="1"/>
    <col min="7" max="7" width="9.7109375" customWidth="1"/>
    <col min="9" max="9" width="9.7109375" bestFit="1" customWidth="1"/>
    <col min="10" max="10" width="9.85546875" customWidth="1"/>
    <col min="11" max="11" width="9.7109375" customWidth="1"/>
    <col min="12" max="12" width="7.85546875" bestFit="1" customWidth="1"/>
    <col min="14" max="14" width="9.7109375" customWidth="1"/>
    <col min="16" max="16" width="10.7109375" customWidth="1"/>
    <col min="17" max="17" width="10.140625" customWidth="1"/>
    <col min="18" max="18" width="9.7109375" bestFit="1" customWidth="1"/>
  </cols>
  <sheetData>
    <row r="1" spans="1:19" x14ac:dyDescent="0.25">
      <c r="A1" t="s">
        <v>40</v>
      </c>
    </row>
    <row r="3" spans="1:19" x14ac:dyDescent="0.25">
      <c r="C3" s="35" t="s">
        <v>0</v>
      </c>
      <c r="D3" s="36"/>
      <c r="E3" s="37"/>
      <c r="F3" s="38" t="s">
        <v>1</v>
      </c>
      <c r="G3" s="39"/>
      <c r="H3" s="40"/>
      <c r="I3" s="1"/>
      <c r="J3" s="1"/>
      <c r="K3" s="1"/>
      <c r="L3" s="1"/>
      <c r="M3" s="38" t="s">
        <v>2</v>
      </c>
      <c r="N3" s="39"/>
      <c r="O3" s="40"/>
      <c r="P3" s="1"/>
      <c r="Q3" s="1"/>
      <c r="R3" s="1"/>
      <c r="S3" s="1"/>
    </row>
    <row r="4" spans="1:19" ht="60" x14ac:dyDescent="0.25">
      <c r="A4" s="2" t="s">
        <v>3</v>
      </c>
      <c r="B4" s="3" t="s">
        <v>4</v>
      </c>
      <c r="C4" s="2" t="s">
        <v>5</v>
      </c>
      <c r="D4" s="3" t="s">
        <v>6</v>
      </c>
      <c r="E4" s="4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5" t="s">
        <v>38</v>
      </c>
      <c r="L4" s="6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5" t="s">
        <v>39</v>
      </c>
      <c r="S4" s="6" t="s">
        <v>19</v>
      </c>
    </row>
    <row r="5" spans="1:19" x14ac:dyDescent="0.25">
      <c r="A5" s="7" t="s">
        <v>20</v>
      </c>
      <c r="B5" s="8">
        <v>42736</v>
      </c>
      <c r="C5" s="9">
        <v>100</v>
      </c>
      <c r="D5" s="10">
        <v>5</v>
      </c>
      <c r="E5" s="11">
        <f>D5/(SUM($C$5:C5))</f>
        <v>0.05</v>
      </c>
      <c r="F5" s="12">
        <f>SUM(E5:E8)</f>
        <v>1</v>
      </c>
      <c r="G5" s="12">
        <f>1-F5</f>
        <v>0</v>
      </c>
      <c r="H5" s="13">
        <f>C5*F5</f>
        <v>100</v>
      </c>
      <c r="I5" s="14">
        <v>0</v>
      </c>
      <c r="J5" s="13">
        <f t="shared" ref="J5:J12" si="0">C5*G5</f>
        <v>0</v>
      </c>
      <c r="K5" s="15">
        <f>J5-I5</f>
        <v>0</v>
      </c>
      <c r="L5" s="16">
        <f>H5+K5</f>
        <v>100</v>
      </c>
      <c r="M5" s="12">
        <f>1-F5</f>
        <v>0</v>
      </c>
      <c r="N5" s="12">
        <v>0</v>
      </c>
      <c r="O5" s="13">
        <f t="shared" ref="O5:O12" si="1">C5*M5</f>
        <v>0</v>
      </c>
      <c r="P5" s="13">
        <f>J5</f>
        <v>0</v>
      </c>
      <c r="Q5" s="14">
        <f t="shared" ref="Q5:Q8" si="2">C5*N5</f>
        <v>0</v>
      </c>
      <c r="R5" s="15">
        <f>Q5-P5</f>
        <v>0</v>
      </c>
      <c r="S5" s="16">
        <f>O5+(Q5-P5)</f>
        <v>0</v>
      </c>
    </row>
    <row r="6" spans="1:19" x14ac:dyDescent="0.25">
      <c r="A6" s="7" t="s">
        <v>21</v>
      </c>
      <c r="B6" s="8">
        <v>42826</v>
      </c>
      <c r="C6" s="9">
        <v>450</v>
      </c>
      <c r="D6" s="10">
        <v>247.5</v>
      </c>
      <c r="E6" s="11">
        <f>D6/(SUM($C$5:C6))</f>
        <v>0.45</v>
      </c>
      <c r="F6" s="12">
        <f>SUM(E6:E8)</f>
        <v>0.95000000000000007</v>
      </c>
      <c r="G6" s="12">
        <f t="shared" ref="G6:G7" si="3">1-F6</f>
        <v>4.9999999999999933E-2</v>
      </c>
      <c r="H6" s="10">
        <f t="shared" ref="H6:H12" si="4">C6*F6</f>
        <v>427.50000000000006</v>
      </c>
      <c r="I6" s="17">
        <v>0</v>
      </c>
      <c r="J6" s="10">
        <f t="shared" si="0"/>
        <v>22.499999999999972</v>
      </c>
      <c r="K6" s="18">
        <f t="shared" ref="K6:K13" si="5">J6-I6</f>
        <v>22.499999999999972</v>
      </c>
      <c r="L6" s="19">
        <f t="shared" ref="L6:L13" si="6">H6+K6</f>
        <v>450</v>
      </c>
      <c r="M6" s="12">
        <f>1-F6</f>
        <v>4.9999999999999933E-2</v>
      </c>
      <c r="N6" s="12">
        <v>0</v>
      </c>
      <c r="O6" s="10">
        <f t="shared" si="1"/>
        <v>22.499999999999972</v>
      </c>
      <c r="P6" s="10">
        <f t="shared" ref="P6:P12" si="7">J6</f>
        <v>22.499999999999972</v>
      </c>
      <c r="Q6" s="17">
        <f t="shared" si="2"/>
        <v>0</v>
      </c>
      <c r="R6" s="18">
        <f t="shared" ref="R6:R13" si="8">Q6-P6</f>
        <v>-22.499999999999972</v>
      </c>
      <c r="S6" s="19">
        <f t="shared" ref="S6:S12" si="9">O6+(Q6-P6)</f>
        <v>0</v>
      </c>
    </row>
    <row r="7" spans="1:19" x14ac:dyDescent="0.25">
      <c r="A7" s="7" t="s">
        <v>22</v>
      </c>
      <c r="B7" s="8">
        <v>42917</v>
      </c>
      <c r="C7" s="9">
        <v>400</v>
      </c>
      <c r="D7" s="10">
        <v>427.5</v>
      </c>
      <c r="E7" s="11">
        <f>D7/(SUM($C$5:C7))</f>
        <v>0.45</v>
      </c>
      <c r="F7" s="12">
        <f>SUM(E7:E8)</f>
        <v>0.5</v>
      </c>
      <c r="G7" s="12">
        <f t="shared" si="3"/>
        <v>0.5</v>
      </c>
      <c r="H7" s="10">
        <f t="shared" si="4"/>
        <v>200</v>
      </c>
      <c r="I7" s="17">
        <v>0</v>
      </c>
      <c r="J7" s="10">
        <f t="shared" si="0"/>
        <v>200</v>
      </c>
      <c r="K7" s="18">
        <f t="shared" si="5"/>
        <v>200</v>
      </c>
      <c r="L7" s="19">
        <f t="shared" si="6"/>
        <v>400</v>
      </c>
      <c r="M7" s="12">
        <f>1-F7</f>
        <v>0.5</v>
      </c>
      <c r="N7" s="12">
        <v>0</v>
      </c>
      <c r="O7" s="10">
        <f t="shared" si="1"/>
        <v>200</v>
      </c>
      <c r="P7" s="10">
        <f t="shared" si="7"/>
        <v>200</v>
      </c>
      <c r="Q7" s="17">
        <f t="shared" si="2"/>
        <v>0</v>
      </c>
      <c r="R7" s="18">
        <f t="shared" si="8"/>
        <v>-200</v>
      </c>
      <c r="S7" s="19">
        <f t="shared" si="9"/>
        <v>0</v>
      </c>
    </row>
    <row r="8" spans="1:19" x14ac:dyDescent="0.25">
      <c r="A8" s="7" t="s">
        <v>23</v>
      </c>
      <c r="B8" s="8">
        <v>43009</v>
      </c>
      <c r="C8" s="9">
        <v>100</v>
      </c>
      <c r="D8" s="10">
        <v>52.5</v>
      </c>
      <c r="E8" s="11">
        <f>D8/(SUM($C$5:C8))</f>
        <v>0.05</v>
      </c>
      <c r="F8" s="20">
        <f>E8</f>
        <v>0.05</v>
      </c>
      <c r="G8" s="12">
        <f>1-F8</f>
        <v>0.95</v>
      </c>
      <c r="H8" s="10">
        <f t="shared" si="4"/>
        <v>5</v>
      </c>
      <c r="I8" s="17">
        <v>0</v>
      </c>
      <c r="J8" s="10">
        <f t="shared" si="0"/>
        <v>95</v>
      </c>
      <c r="K8" s="18">
        <f t="shared" si="5"/>
        <v>95</v>
      </c>
      <c r="L8" s="19">
        <f t="shared" si="6"/>
        <v>100</v>
      </c>
      <c r="M8" s="20">
        <f>1-F8</f>
        <v>0.95</v>
      </c>
      <c r="N8" s="12">
        <v>0</v>
      </c>
      <c r="O8" s="10">
        <f t="shared" si="1"/>
        <v>95</v>
      </c>
      <c r="P8" s="10">
        <f t="shared" si="7"/>
        <v>95</v>
      </c>
      <c r="Q8" s="17">
        <f t="shared" si="2"/>
        <v>0</v>
      </c>
      <c r="R8" s="18">
        <f t="shared" si="8"/>
        <v>-95</v>
      </c>
      <c r="S8" s="19">
        <f t="shared" si="9"/>
        <v>0</v>
      </c>
    </row>
    <row r="9" spans="1:19" x14ac:dyDescent="0.25">
      <c r="A9" s="7" t="s">
        <v>24</v>
      </c>
      <c r="B9" s="8">
        <v>43101</v>
      </c>
      <c r="C9" s="9">
        <v>125</v>
      </c>
      <c r="D9" s="10">
        <v>53.75</v>
      </c>
      <c r="E9" s="11">
        <f>D9/(SUM($C$6:C9))</f>
        <v>0.05</v>
      </c>
      <c r="F9" s="12">
        <v>0</v>
      </c>
      <c r="G9" s="12">
        <v>0</v>
      </c>
      <c r="H9" s="10">
        <f t="shared" si="4"/>
        <v>0</v>
      </c>
      <c r="I9" s="17">
        <v>0</v>
      </c>
      <c r="J9" s="10">
        <f t="shared" si="0"/>
        <v>0</v>
      </c>
      <c r="K9" s="18">
        <f t="shared" si="5"/>
        <v>0</v>
      </c>
      <c r="L9" s="19">
        <f t="shared" si="6"/>
        <v>0</v>
      </c>
      <c r="M9" s="12">
        <f>SUM(E9:E12)</f>
        <v>1</v>
      </c>
      <c r="N9" s="12">
        <f>1-M9</f>
        <v>0</v>
      </c>
      <c r="O9" s="10">
        <f t="shared" si="1"/>
        <v>125</v>
      </c>
      <c r="P9" s="10">
        <f t="shared" si="7"/>
        <v>0</v>
      </c>
      <c r="Q9" s="10">
        <f>C9*N9</f>
        <v>0</v>
      </c>
      <c r="R9" s="18">
        <f t="shared" si="8"/>
        <v>0</v>
      </c>
      <c r="S9" s="19">
        <f t="shared" si="9"/>
        <v>125</v>
      </c>
    </row>
    <row r="10" spans="1:19" x14ac:dyDescent="0.25">
      <c r="A10" s="7" t="s">
        <v>25</v>
      </c>
      <c r="B10" s="8">
        <v>43191</v>
      </c>
      <c r="C10" s="9">
        <v>550</v>
      </c>
      <c r="D10" s="10">
        <v>528.75</v>
      </c>
      <c r="E10" s="11">
        <f>D10/(SUM($C$7:C10))</f>
        <v>0.45</v>
      </c>
      <c r="F10" s="12">
        <v>0</v>
      </c>
      <c r="G10" s="12">
        <v>0</v>
      </c>
      <c r="H10" s="10">
        <f t="shared" si="4"/>
        <v>0</v>
      </c>
      <c r="I10" s="17">
        <v>0</v>
      </c>
      <c r="J10" s="10">
        <f t="shared" si="0"/>
        <v>0</v>
      </c>
      <c r="K10" s="18">
        <f t="shared" si="5"/>
        <v>0</v>
      </c>
      <c r="L10" s="19">
        <f t="shared" si="6"/>
        <v>0</v>
      </c>
      <c r="M10" s="12">
        <f>SUM(E10:E12)</f>
        <v>0.95000000000000007</v>
      </c>
      <c r="N10" s="12">
        <f t="shared" ref="N10:N12" si="10">1-M10</f>
        <v>4.9999999999999933E-2</v>
      </c>
      <c r="O10" s="10">
        <f t="shared" si="1"/>
        <v>522.5</v>
      </c>
      <c r="P10" s="10">
        <f t="shared" si="7"/>
        <v>0</v>
      </c>
      <c r="Q10" s="10">
        <f>C10*N10</f>
        <v>27.499999999999964</v>
      </c>
      <c r="R10" s="18">
        <f t="shared" si="8"/>
        <v>27.499999999999964</v>
      </c>
      <c r="S10" s="19">
        <f t="shared" si="9"/>
        <v>550</v>
      </c>
    </row>
    <row r="11" spans="1:19" x14ac:dyDescent="0.25">
      <c r="A11" s="7" t="s">
        <v>26</v>
      </c>
      <c r="B11" s="8">
        <v>43282</v>
      </c>
      <c r="C11" s="9">
        <v>475</v>
      </c>
      <c r="D11" s="10">
        <v>562.5</v>
      </c>
      <c r="E11" s="11">
        <f>D11/(SUM($C$8:C11))</f>
        <v>0.45</v>
      </c>
      <c r="F11" s="12">
        <v>0</v>
      </c>
      <c r="G11" s="12">
        <v>0</v>
      </c>
      <c r="H11" s="10">
        <f t="shared" si="4"/>
        <v>0</v>
      </c>
      <c r="I11" s="17">
        <v>0</v>
      </c>
      <c r="J11" s="10">
        <f t="shared" si="0"/>
        <v>0</v>
      </c>
      <c r="K11" s="18">
        <f t="shared" si="5"/>
        <v>0</v>
      </c>
      <c r="L11" s="19">
        <f t="shared" si="6"/>
        <v>0</v>
      </c>
      <c r="M11" s="12">
        <f>SUM(E11:E12)</f>
        <v>0.5</v>
      </c>
      <c r="N11" s="12">
        <f t="shared" si="10"/>
        <v>0.5</v>
      </c>
      <c r="O11" s="10">
        <f t="shared" si="1"/>
        <v>237.5</v>
      </c>
      <c r="P11" s="10">
        <f t="shared" si="7"/>
        <v>0</v>
      </c>
      <c r="Q11" s="10">
        <f>C11*N11</f>
        <v>237.5</v>
      </c>
      <c r="R11" s="18">
        <f t="shared" si="8"/>
        <v>237.5</v>
      </c>
      <c r="S11" s="19">
        <f t="shared" si="9"/>
        <v>475</v>
      </c>
    </row>
    <row r="12" spans="1:19" x14ac:dyDescent="0.25">
      <c r="A12" s="7" t="s">
        <v>27</v>
      </c>
      <c r="B12" s="8">
        <v>43374</v>
      </c>
      <c r="C12" s="9">
        <v>30</v>
      </c>
      <c r="D12" s="10">
        <v>59</v>
      </c>
      <c r="E12" s="11">
        <f>D12/(SUM($C$9:C12))</f>
        <v>0.05</v>
      </c>
      <c r="F12" s="12">
        <v>0</v>
      </c>
      <c r="G12" s="12">
        <v>0</v>
      </c>
      <c r="H12" s="10">
        <f t="shared" si="4"/>
        <v>0</v>
      </c>
      <c r="I12" s="17">
        <v>0</v>
      </c>
      <c r="J12" s="10">
        <f t="shared" si="0"/>
        <v>0</v>
      </c>
      <c r="K12" s="18">
        <f t="shared" si="5"/>
        <v>0</v>
      </c>
      <c r="L12" s="19">
        <f t="shared" si="6"/>
        <v>0</v>
      </c>
      <c r="M12" s="12">
        <f>SUM(E12)</f>
        <v>0.05</v>
      </c>
      <c r="N12" s="12">
        <f t="shared" si="10"/>
        <v>0.95</v>
      </c>
      <c r="O12" s="10">
        <f t="shared" si="1"/>
        <v>1.5</v>
      </c>
      <c r="P12" s="10">
        <f t="shared" si="7"/>
        <v>0</v>
      </c>
      <c r="Q12" s="10">
        <f>C12*N12</f>
        <v>28.5</v>
      </c>
      <c r="R12" s="18">
        <f t="shared" si="8"/>
        <v>28.5</v>
      </c>
      <c r="S12" s="19">
        <f t="shared" si="9"/>
        <v>30</v>
      </c>
    </row>
    <row r="13" spans="1:19" x14ac:dyDescent="0.25">
      <c r="A13" s="41" t="s">
        <v>28</v>
      </c>
      <c r="B13" s="42"/>
      <c r="C13" s="21">
        <f>SUM(C5:C12)</f>
        <v>2230</v>
      </c>
      <c r="D13" s="22">
        <f>SUM(D5:D12)</f>
        <v>1936.5</v>
      </c>
      <c r="E13" s="23"/>
      <c r="F13" s="24"/>
      <c r="G13" s="24"/>
      <c r="H13" s="25">
        <f>SUM(H5:H12)</f>
        <v>732.5</v>
      </c>
      <c r="I13" s="25">
        <f>SUM(I5:I12)</f>
        <v>0</v>
      </c>
      <c r="J13" s="25">
        <f>SUM(J5:J12)</f>
        <v>317.5</v>
      </c>
      <c r="K13" s="26">
        <f t="shared" si="5"/>
        <v>317.5</v>
      </c>
      <c r="L13" s="27">
        <f t="shared" si="6"/>
        <v>1050</v>
      </c>
      <c r="M13" s="24"/>
      <c r="N13" s="24"/>
      <c r="O13" s="25">
        <f>SUM(O5:O12)</f>
        <v>1204</v>
      </c>
      <c r="P13" s="25">
        <f>SUM(P5:P12)</f>
        <v>317.5</v>
      </c>
      <c r="Q13" s="25">
        <f>SUM(Q5:Q12)</f>
        <v>293.49999999999994</v>
      </c>
      <c r="R13" s="26">
        <f t="shared" si="8"/>
        <v>-24.000000000000057</v>
      </c>
      <c r="S13" s="27">
        <f>O13+R13</f>
        <v>1180</v>
      </c>
    </row>
    <row r="14" spans="1:19" x14ac:dyDescent="0.25">
      <c r="A14" s="7"/>
      <c r="B14" s="28"/>
      <c r="C14" s="13"/>
      <c r="D14" s="7"/>
      <c r="E14" s="12"/>
      <c r="F14" s="7"/>
      <c r="G14" s="7"/>
      <c r="H14" s="7"/>
    </row>
    <row r="15" spans="1:19" x14ac:dyDescent="0.25">
      <c r="A15" s="7"/>
      <c r="C15" s="10"/>
      <c r="D15" s="7"/>
      <c r="E15" s="12"/>
    </row>
    <row r="16" spans="1:19" x14ac:dyDescent="0.25">
      <c r="A16" s="7"/>
      <c r="C16" s="10"/>
      <c r="D16" s="7"/>
      <c r="E16" s="12"/>
      <c r="H16" t="s">
        <v>29</v>
      </c>
      <c r="J16" s="29">
        <v>0</v>
      </c>
      <c r="K16" s="30"/>
      <c r="N16" t="s">
        <v>33</v>
      </c>
      <c r="P16" s="29">
        <f>P13</f>
        <v>317.5</v>
      </c>
      <c r="Q16" s="31"/>
    </row>
    <row r="17" spans="1:17" x14ac:dyDescent="0.25">
      <c r="A17" s="7"/>
      <c r="C17" s="10"/>
      <c r="D17" s="7"/>
      <c r="E17" s="12"/>
      <c r="H17" t="s">
        <v>30</v>
      </c>
      <c r="J17" s="29">
        <f>J13</f>
        <v>317.5</v>
      </c>
      <c r="K17" s="30"/>
      <c r="N17" t="s">
        <v>34</v>
      </c>
      <c r="P17" s="29">
        <f>Q13</f>
        <v>293.49999999999994</v>
      </c>
      <c r="Q17" s="30"/>
    </row>
    <row r="18" spans="1:17" x14ac:dyDescent="0.25">
      <c r="A18" s="7"/>
      <c r="C18" s="10"/>
      <c r="D18" s="7"/>
      <c r="E18" s="12"/>
      <c r="H18" s="32" t="s">
        <v>37</v>
      </c>
      <c r="I18" s="33"/>
      <c r="J18" s="34">
        <f>J17-J16</f>
        <v>317.5</v>
      </c>
      <c r="K18" s="30"/>
      <c r="N18" s="32" t="s">
        <v>37</v>
      </c>
      <c r="O18" s="33"/>
      <c r="P18" s="34">
        <f>P17-P16</f>
        <v>-24.000000000000057</v>
      </c>
      <c r="Q18" s="30">
        <f>J18+P18</f>
        <v>293.49999999999994</v>
      </c>
    </row>
    <row r="19" spans="1:17" x14ac:dyDescent="0.25">
      <c r="D19" s="7"/>
      <c r="H19" t="s">
        <v>31</v>
      </c>
      <c r="J19" s="29">
        <f>H13</f>
        <v>732.5</v>
      </c>
      <c r="K19" s="29"/>
      <c r="N19" t="s">
        <v>35</v>
      </c>
      <c r="P19" s="29">
        <f>O13</f>
        <v>1204</v>
      </c>
      <c r="Q19" s="7"/>
    </row>
    <row r="20" spans="1:17" x14ac:dyDescent="0.25">
      <c r="D20" s="7"/>
      <c r="H20" t="s">
        <v>32</v>
      </c>
      <c r="J20" s="29">
        <f>J19+(J17-J16)</f>
        <v>1050</v>
      </c>
      <c r="K20" s="29"/>
      <c r="N20" t="s">
        <v>36</v>
      </c>
      <c r="P20" s="29">
        <f>P19+(P17-P16)</f>
        <v>1180</v>
      </c>
      <c r="Q20" s="7"/>
    </row>
  </sheetData>
  <mergeCells count="4">
    <mergeCell ref="C3:E3"/>
    <mergeCell ref="F3:H3"/>
    <mergeCell ref="M3:O3"/>
    <mergeCell ref="A13:B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Rosemond, Brandon</dc:creator>
  <cp:lastModifiedBy>Rosemond, Brandon</cp:lastModifiedBy>
  <dcterms:created xsi:type="dcterms:W3CDTF">2022-03-31T00:28:26Z</dcterms:created>
  <dcterms:modified xsi:type="dcterms:W3CDTF">2022-03-31T00:52:39Z</dcterms:modified>
</cp:coreProperties>
</file>