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T22" i="1"/>
  <c r="R22" i="1"/>
  <c r="T21" i="1"/>
  <c r="T20" i="1"/>
  <c r="D14" i="1"/>
  <c r="R21" i="1" s="1"/>
  <c r="G12" i="1"/>
  <c r="G11" i="1"/>
  <c r="P22" i="1" s="1"/>
  <c r="G10" i="1"/>
  <c r="N21" i="1" s="1"/>
  <c r="R20" i="1" l="1"/>
  <c r="P21" i="1"/>
  <c r="V21" i="1" s="1"/>
  <c r="N22" i="1"/>
  <c r="V22" i="1" s="1"/>
  <c r="N20" i="1"/>
  <c r="P20" i="1"/>
  <c r="V20" i="1" l="1"/>
  <c r="P24" i="1" s="1"/>
</calcChain>
</file>

<file path=xl/sharedStrings.xml><?xml version="1.0" encoding="utf-8"?>
<sst xmlns="http://schemas.openxmlformats.org/spreadsheetml/2006/main" count="163" uniqueCount="61">
  <si>
    <t>Paper:</t>
  </si>
  <si>
    <t>IBC.Flood</t>
  </si>
  <si>
    <t>|</t>
  </si>
  <si>
    <t>Problem:</t>
  </si>
  <si>
    <t>evaluate government flood risk management options</t>
  </si>
  <si>
    <t>Problem Type:</t>
  </si>
  <si>
    <t>2017.Fall #10</t>
  </si>
  <si>
    <t>EXPERIMENT:</t>
  </si>
  <si>
    <t>Play with the parameters to see how they affect the final result. (Change any of the green or grey cells)</t>
  </si>
  <si>
    <t>I didn't provide the full solution as in the examiner's report because I didn't think this was a very good problem.</t>
  </si>
  <si>
    <t>There are no clearly defined criteria for evaluation. Possibilities include:</t>
  </si>
  <si>
    <t>cost to government</t>
  </si>
  <si>
    <r>
      <t xml:space="preserve">cost ot homeowner </t>
    </r>
    <r>
      <rPr>
        <i/>
        <sz val="11"/>
        <color theme="1"/>
        <rFont val="Calibri"/>
        <family val="2"/>
        <scheme val="minor"/>
      </rPr>
      <t>(the solution assumed 100% reimbursement from the insurer)</t>
    </r>
  </si>
  <si>
    <t>Given:</t>
  </si>
  <si>
    <t># properties</t>
  </si>
  <si>
    <t>cost to insurer</t>
  </si>
  <si>
    <t>property value</t>
  </si>
  <si>
    <t>cost to society</t>
  </si>
  <si>
    <t>flood damage as a % of property value</t>
  </si>
  <si>
    <t>I think a good (simple) place to start would be to calculate the following for each option:</t>
  </si>
  <si>
    <t>time horizon</t>
  </si>
  <si>
    <t>year</t>
  </si>
  <si>
    <t>(# homes) x (severity) x (frequency) + infratructure cost for each option</t>
  </si>
  <si>
    <t>assume:</t>
  </si>
  <si>
    <t>premiums charged = expected losses</t>
  </si>
  <si>
    <t>flood</t>
  </si>
  <si>
    <t>infrastructure</t>
  </si>
  <si>
    <t>return</t>
  </si>
  <si>
    <t>participation</t>
  </si>
  <si>
    <t># homes</t>
  </si>
  <si>
    <t>severity</t>
  </si>
  <si>
    <t>frequency</t>
  </si>
  <si>
    <t>risk management option</t>
  </si>
  <si>
    <t>cost</t>
  </si>
  <si>
    <t>period</t>
  </si>
  <si>
    <t>rate</t>
  </si>
  <si>
    <t>option 1</t>
  </si>
  <si>
    <t>x</t>
  </si>
  <si>
    <t>+</t>
  </si>
  <si>
    <t>=</t>
  </si>
  <si>
    <t>no infrastructure investment</t>
  </si>
  <si>
    <t>option 2</t>
  </si>
  <si>
    <t>build a dike</t>
  </si>
  <si>
    <t>option 3</t>
  </si>
  <si>
    <t>build a flood way</t>
  </si>
  <si>
    <t>lowest cost option:</t>
  </si>
  <si>
    <t>Find:</t>
  </si>
  <si>
    <t>Recommend which risk management option the government should implement under the given time horizon</t>
  </si>
  <si>
    <t>highest participation rate:</t>
  </si>
  <si>
    <t>What general observations can you make about the cost to society based on the parameters?</t>
  </si>
  <si>
    <t>----</t>
  </si>
  <si>
    <t>This is the problem as given in 2017.Fall #10</t>
  </si>
  <si>
    <t>Questions:</t>
  </si>
  <si>
    <r>
      <t xml:space="preserve">Note that the green cells have a </t>
    </r>
    <r>
      <rPr>
        <b/>
        <sz val="11"/>
        <color theme="1"/>
        <rFont val="Calibri"/>
        <family val="2"/>
        <scheme val="minor"/>
      </rPr>
      <t>random number generator</t>
    </r>
    <r>
      <rPr>
        <sz val="11"/>
        <color theme="1"/>
        <rFont val="Calibri"/>
        <family val="2"/>
        <scheme val="minor"/>
      </rPr>
      <t xml:space="preserve"> and will change if you do any </t>
    </r>
  </si>
  <si>
    <t>calculations directly on this sheet. Use F9 to recalc &amp; generate new random numbers.</t>
  </si>
  <si>
    <t>year(s)</t>
  </si>
  <si>
    <t>Note that (# homes) x (severity) is the same for each option. It is only the frequency that's different.</t>
  </si>
  <si>
    <t>build a floodway</t>
  </si>
  <si>
    <r>
      <t xml:space="preserve">(Hint: </t>
    </r>
    <r>
      <rPr>
        <sz val="11"/>
        <color theme="1"/>
        <rFont val="Calibri"/>
        <family val="2"/>
        <scheme val="minor"/>
      </rPr>
      <t>The longer the time horizon, the better option 3 becomes.)</t>
    </r>
  </si>
  <si>
    <t>A Fun Extension:</t>
  </si>
  <si>
    <t>Write VBA code to cycle through the parameters and use the results to build a probability distribution.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</si>
</sst>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quotePrefix="1"/>
    <xf numFmtId="3" fontId="2" fillId="2" borderId="0" xfId="3" applyNumberFormat="1"/>
    <xf numFmtId="164" fontId="2" fillId="2" borderId="0" xfId="3" applyNumberFormat="1"/>
    <xf numFmtId="9" fontId="2" fillId="2" borderId="0" xfId="3" applyNumberFormat="1"/>
    <xf numFmtId="0" fontId="2" fillId="2" borderId="0" xfId="3" applyAlignment="1">
      <alignment horizontal="center"/>
    </xf>
    <xf numFmtId="0" fontId="4" fillId="0" borderId="0" xfId="0" quotePrefix="1" applyFont="1"/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/>
    <xf numFmtId="0" fontId="0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0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/>
    <xf numFmtId="0" fontId="0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4" fontId="0" fillId="0" borderId="0" xfId="0" applyNumberFormat="1" applyFont="1"/>
    <xf numFmtId="164" fontId="0" fillId="4" borderId="3" xfId="1" applyNumberFormat="1" applyFont="1" applyFill="1" applyBorder="1"/>
    <xf numFmtId="0" fontId="0" fillId="4" borderId="3" xfId="0" applyFont="1" applyFill="1" applyBorder="1"/>
    <xf numFmtId="9" fontId="0" fillId="4" borderId="7" xfId="2" applyFont="1" applyFill="1" applyBorder="1"/>
    <xf numFmtId="164" fontId="0" fillId="4" borderId="6" xfId="1" applyNumberFormat="1" applyFont="1" applyFill="1" applyBorder="1"/>
    <xf numFmtId="0" fontId="0" fillId="4" borderId="6" xfId="0" applyFont="1" applyFill="1" applyBorder="1"/>
    <xf numFmtId="0" fontId="0" fillId="0" borderId="8" xfId="0" applyFont="1" applyBorder="1" applyAlignment="1"/>
    <xf numFmtId="164" fontId="0" fillId="4" borderId="10" xfId="1" applyNumberFormat="1" applyFont="1" applyFill="1" applyBorder="1"/>
    <xf numFmtId="0" fontId="0" fillId="4" borderId="10" xfId="0" applyFont="1" applyFill="1" applyBorder="1"/>
    <xf numFmtId="9" fontId="0" fillId="4" borderId="11" xfId="2" applyFont="1" applyFill="1" applyBorder="1"/>
    <xf numFmtId="0" fontId="4" fillId="0" borderId="0" xfId="0" applyFont="1" applyAlignment="1">
      <alignment horizontal="left"/>
    </xf>
    <xf numFmtId="0" fontId="0" fillId="0" borderId="0" xfId="0" applyFont="1" applyFill="1" applyBorder="1"/>
    <xf numFmtId="3" fontId="0" fillId="4" borderId="0" xfId="0" applyNumberFormat="1" applyFont="1" applyFill="1"/>
    <xf numFmtId="164" fontId="0" fillId="4" borderId="0" xfId="1" applyNumberFormat="1" applyFont="1" applyFill="1"/>
    <xf numFmtId="9" fontId="0" fillId="4" borderId="0" xfId="2" applyFont="1" applyFill="1"/>
    <xf numFmtId="0" fontId="0" fillId="4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7" fillId="3" borderId="12" xfId="4" applyFont="1" applyBorder="1"/>
    <xf numFmtId="0" fontId="7" fillId="3" borderId="13" xfId="4" applyFont="1" applyBorder="1"/>
    <xf numFmtId="0" fontId="7" fillId="3" borderId="14" xfId="4" applyFont="1" applyBorder="1"/>
    <xf numFmtId="0" fontId="9" fillId="0" borderId="0" xfId="0" applyFont="1"/>
    <xf numFmtId="0" fontId="8" fillId="0" borderId="0" xfId="0" applyFont="1"/>
  </cellXfs>
  <cellStyles count="5">
    <cellStyle name="Currency" xfId="1" builtinId="4"/>
    <cellStyle name="Good" xfId="3" builtinId="26"/>
    <cellStyle name="Neutral" xfId="4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="90" zoomScaleNormal="90" workbookViewId="0">
      <selection activeCell="G10" sqref="G10"/>
    </sheetView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3" width="12.7109375" style="2" customWidth="1"/>
    <col min="4" max="4" width="9.140625" style="2"/>
    <col min="5" max="5" width="9.140625" style="2" customWidth="1"/>
    <col min="6" max="6" width="14.5703125" style="2" bestFit="1" customWidth="1"/>
    <col min="7" max="7" width="10.5703125" style="2" bestFit="1" customWidth="1"/>
    <col min="8" max="8" width="12.7109375" style="2" bestFit="1" customWidth="1"/>
    <col min="9" max="13" width="9.140625" style="2"/>
    <col min="14" max="14" width="9.140625" style="2" customWidth="1"/>
    <col min="15" max="15" width="4.7109375" style="2" customWidth="1"/>
    <col min="16" max="16" width="9.140625" style="2" customWidth="1"/>
    <col min="17" max="17" width="4.7109375" style="2" customWidth="1"/>
    <col min="18" max="18" width="10.7109375" style="2" customWidth="1"/>
    <col min="19" max="19" width="4.7109375" style="2" customWidth="1"/>
    <col min="20" max="20" width="14.5703125" style="2" bestFit="1" customWidth="1"/>
    <col min="21" max="21" width="4.7109375" style="2" customWidth="1"/>
    <col min="22" max="22" width="16.7109375" style="2" customWidth="1"/>
    <col min="23" max="16384" width="9.140625" style="2"/>
  </cols>
  <sheetData>
    <row r="1" spans="1:26" x14ac:dyDescent="0.25">
      <c r="A1" s="1" t="s">
        <v>0</v>
      </c>
      <c r="C1" t="s">
        <v>1</v>
      </c>
      <c r="D1"/>
      <c r="E1"/>
      <c r="F1"/>
      <c r="G1"/>
      <c r="H1"/>
      <c r="I1"/>
      <c r="J1"/>
      <c r="L1" s="3" t="s">
        <v>2</v>
      </c>
      <c r="Q1"/>
      <c r="R1"/>
      <c r="S1"/>
      <c r="T1"/>
    </row>
    <row r="2" spans="1:26" x14ac:dyDescent="0.25">
      <c r="A2" s="1" t="s">
        <v>3</v>
      </c>
      <c r="C2" s="4" t="s">
        <v>4</v>
      </c>
      <c r="D2"/>
      <c r="E2"/>
      <c r="F2"/>
      <c r="G2"/>
      <c r="H2"/>
      <c r="I2"/>
      <c r="J2"/>
      <c r="L2" s="3" t="s">
        <v>2</v>
      </c>
    </row>
    <row r="3" spans="1:26" x14ac:dyDescent="0.25">
      <c r="A3" s="1" t="s">
        <v>5</v>
      </c>
      <c r="C3" t="s">
        <v>6</v>
      </c>
      <c r="D3"/>
      <c r="E3"/>
      <c r="F3"/>
      <c r="G3"/>
      <c r="H3"/>
      <c r="I3"/>
      <c r="J3"/>
      <c r="L3" s="3" t="s">
        <v>2</v>
      </c>
    </row>
    <row r="4" spans="1:26" x14ac:dyDescent="0.25">
      <c r="L4" s="3" t="s">
        <v>2</v>
      </c>
      <c r="M4"/>
      <c r="N4"/>
      <c r="O4"/>
      <c r="P4"/>
      <c r="Q4"/>
      <c r="R4"/>
      <c r="S4"/>
      <c r="X4"/>
      <c r="Y4"/>
      <c r="Z4"/>
    </row>
    <row r="5" spans="1:26" x14ac:dyDescent="0.25">
      <c r="A5" s="1" t="s">
        <v>7</v>
      </c>
      <c r="C5" s="2" t="s">
        <v>8</v>
      </c>
      <c r="K5"/>
      <c r="L5" s="3" t="s">
        <v>2</v>
      </c>
      <c r="M5" s="2" t="s">
        <v>9</v>
      </c>
      <c r="X5"/>
      <c r="Y5"/>
      <c r="Z5"/>
    </row>
    <row r="6" spans="1:26" x14ac:dyDescent="0.25">
      <c r="L6" s="3" t="s">
        <v>2</v>
      </c>
      <c r="M6" s="2" t="s">
        <v>10</v>
      </c>
      <c r="X6"/>
      <c r="Y6"/>
      <c r="Z6"/>
    </row>
    <row r="7" spans="1:26" x14ac:dyDescent="0.25">
      <c r="C7" s="2" t="s">
        <v>53</v>
      </c>
      <c r="L7" s="3" t="s">
        <v>2</v>
      </c>
      <c r="X7"/>
      <c r="Y7"/>
      <c r="Z7"/>
    </row>
    <row r="8" spans="1:26" x14ac:dyDescent="0.25">
      <c r="C8" s="2" t="s">
        <v>54</v>
      </c>
      <c r="L8" s="3" t="s">
        <v>2</v>
      </c>
      <c r="N8" s="2" t="s">
        <v>11</v>
      </c>
      <c r="X8"/>
      <c r="Y8"/>
      <c r="Z8"/>
    </row>
    <row r="9" spans="1:26" x14ac:dyDescent="0.25">
      <c r="L9" s="3" t="s">
        <v>2</v>
      </c>
      <c r="N9" s="2" t="s">
        <v>12</v>
      </c>
      <c r="X9"/>
      <c r="Y9"/>
      <c r="Z9"/>
    </row>
    <row r="10" spans="1:26" x14ac:dyDescent="0.25">
      <c r="A10" s="1" t="s">
        <v>13</v>
      </c>
      <c r="C10" s="2" t="s">
        <v>14</v>
      </c>
      <c r="G10" s="5">
        <f ca="1">RANDBETWEEN(1,20)*5000</f>
        <v>90000</v>
      </c>
      <c r="K10"/>
      <c r="L10" s="3" t="s">
        <v>2</v>
      </c>
      <c r="N10" s="2" t="s">
        <v>15</v>
      </c>
      <c r="X10"/>
      <c r="Y10"/>
      <c r="Z10"/>
    </row>
    <row r="11" spans="1:26" x14ac:dyDescent="0.25">
      <c r="A11"/>
      <c r="C11" s="2" t="s">
        <v>16</v>
      </c>
      <c r="G11" s="6">
        <f ca="1">RANDBETWEEN(100/5,1000/5)*5000</f>
        <v>235000</v>
      </c>
      <c r="K11"/>
      <c r="L11" s="3" t="s">
        <v>2</v>
      </c>
      <c r="N11" s="2" t="s">
        <v>17</v>
      </c>
      <c r="X11"/>
      <c r="Y11"/>
      <c r="Z11"/>
    </row>
    <row r="12" spans="1:26" x14ac:dyDescent="0.25">
      <c r="A12"/>
      <c r="C12" s="2" t="s">
        <v>18</v>
      </c>
      <c r="G12" s="7">
        <f ca="1">RANDBETWEEN(10,40)/100</f>
        <v>0.31</v>
      </c>
      <c r="K12"/>
      <c r="L12" s="3" t="s">
        <v>2</v>
      </c>
      <c r="X12"/>
      <c r="Y12"/>
      <c r="Z12"/>
    </row>
    <row r="13" spans="1:26" x14ac:dyDescent="0.25">
      <c r="K13"/>
      <c r="L13" s="3" t="s">
        <v>2</v>
      </c>
      <c r="M13" s="2" t="s">
        <v>19</v>
      </c>
      <c r="X13"/>
      <c r="Y13"/>
      <c r="Z13"/>
    </row>
    <row r="14" spans="1:26" x14ac:dyDescent="0.25">
      <c r="C14" s="2" t="s">
        <v>20</v>
      </c>
      <c r="D14" s="8">
        <f ca="1">RANDBETWEEN(1,20)</f>
        <v>12</v>
      </c>
      <c r="E14" s="2" t="s">
        <v>55</v>
      </c>
      <c r="K14"/>
      <c r="L14" s="3" t="s">
        <v>2</v>
      </c>
      <c r="X14"/>
      <c r="Y14"/>
      <c r="Z14"/>
    </row>
    <row r="15" spans="1:26" x14ac:dyDescent="0.25">
      <c r="K15"/>
      <c r="L15" s="3" t="s">
        <v>2</v>
      </c>
      <c r="N15" s="9" t="s">
        <v>22</v>
      </c>
      <c r="X15"/>
      <c r="Y15"/>
      <c r="Z15"/>
    </row>
    <row r="16" spans="1:26" ht="15" customHeight="1" x14ac:dyDescent="0.25">
      <c r="A16"/>
      <c r="C16" s="1" t="s">
        <v>23</v>
      </c>
      <c r="D16" s="2" t="s">
        <v>24</v>
      </c>
      <c r="F16" s="10"/>
      <c r="I16" s="11"/>
      <c r="J16" s="11"/>
      <c r="K16" s="12"/>
      <c r="L16" s="3" t="s">
        <v>2</v>
      </c>
      <c r="X16"/>
      <c r="Y16"/>
      <c r="Z16"/>
    </row>
    <row r="17" spans="1:26" x14ac:dyDescent="0.25">
      <c r="A17"/>
      <c r="K17"/>
      <c r="L17" s="3" t="s">
        <v>2</v>
      </c>
      <c r="M17" s="2" t="s">
        <v>56</v>
      </c>
      <c r="X17"/>
      <c r="Y17"/>
      <c r="Z17"/>
    </row>
    <row r="18" spans="1:26" x14ac:dyDescent="0.25">
      <c r="A18"/>
      <c r="C18" s="13"/>
      <c r="D18" s="14"/>
      <c r="E18" s="14"/>
      <c r="F18" s="15"/>
      <c r="G18" s="16" t="s">
        <v>25</v>
      </c>
      <c r="H18" s="16"/>
      <c r="K18"/>
      <c r="L18" s="3" t="s">
        <v>2</v>
      </c>
      <c r="X18"/>
      <c r="Y18"/>
      <c r="Z18"/>
    </row>
    <row r="19" spans="1:26" x14ac:dyDescent="0.25">
      <c r="A19"/>
      <c r="C19" s="17"/>
      <c r="D19" s="18"/>
      <c r="E19" s="18"/>
      <c r="F19" s="19" t="s">
        <v>26</v>
      </c>
      <c r="G19" s="20" t="s">
        <v>27</v>
      </c>
      <c r="H19" s="20" t="s">
        <v>28</v>
      </c>
      <c r="K19"/>
      <c r="L19" s="3" t="s">
        <v>2</v>
      </c>
      <c r="N19" s="21" t="s">
        <v>29</v>
      </c>
      <c r="O19" s="21"/>
      <c r="P19" s="21" t="s">
        <v>30</v>
      </c>
      <c r="Q19" s="21"/>
      <c r="R19" s="21" t="s">
        <v>31</v>
      </c>
      <c r="S19" s="21"/>
      <c r="T19" s="21" t="s">
        <v>26</v>
      </c>
      <c r="V19" s="21" t="s">
        <v>17</v>
      </c>
      <c r="X19"/>
      <c r="Y19"/>
      <c r="Z19"/>
    </row>
    <row r="20" spans="1:26" x14ac:dyDescent="0.25">
      <c r="A20"/>
      <c r="C20" s="22" t="s">
        <v>32</v>
      </c>
      <c r="D20" s="23"/>
      <c r="E20" s="23"/>
      <c r="F20" s="24" t="s">
        <v>33</v>
      </c>
      <c r="G20" s="25" t="s">
        <v>34</v>
      </c>
      <c r="H20" s="25" t="s">
        <v>35</v>
      </c>
      <c r="K20"/>
      <c r="L20" s="3" t="s">
        <v>2</v>
      </c>
      <c r="M20" s="26" t="s">
        <v>36</v>
      </c>
      <c r="N20" s="27">
        <f ca="1">G$10</f>
        <v>90000</v>
      </c>
      <c r="O20" s="3" t="s">
        <v>37</v>
      </c>
      <c r="P20" s="27">
        <f ca="1">G$11*G$12</f>
        <v>72850</v>
      </c>
      <c r="Q20" s="3" t="s">
        <v>37</v>
      </c>
      <c r="R20" s="28">
        <f ca="1">1/G21*D$14</f>
        <v>0.24</v>
      </c>
      <c r="S20" s="3" t="s">
        <v>38</v>
      </c>
      <c r="T20" s="29">
        <f>F21</f>
        <v>0</v>
      </c>
      <c r="U20" s="10" t="s">
        <v>39</v>
      </c>
      <c r="V20" s="29">
        <f ca="1">N20*P20*R20+T20</f>
        <v>1573560000</v>
      </c>
      <c r="X20"/>
      <c r="Y20"/>
      <c r="Z20"/>
    </row>
    <row r="21" spans="1:26" x14ac:dyDescent="0.25">
      <c r="A21"/>
      <c r="C21" s="17" t="s">
        <v>40</v>
      </c>
      <c r="D21" s="18"/>
      <c r="E21" s="18"/>
      <c r="F21" s="30">
        <v>0</v>
      </c>
      <c r="G21" s="31">
        <v>50</v>
      </c>
      <c r="H21" s="32">
        <v>0.5</v>
      </c>
      <c r="K21"/>
      <c r="L21" s="3" t="s">
        <v>2</v>
      </c>
      <c r="M21" s="26" t="s">
        <v>41</v>
      </c>
      <c r="N21" s="27">
        <f ca="1">G$10</f>
        <v>90000</v>
      </c>
      <c r="O21" s="3" t="s">
        <v>37</v>
      </c>
      <c r="P21" s="27">
        <f ca="1">G$11*G$12</f>
        <v>72850</v>
      </c>
      <c r="Q21" s="3" t="s">
        <v>37</v>
      </c>
      <c r="R21" s="28">
        <f ca="1">1/G22*D$14</f>
        <v>4.8000000000000001E-2</v>
      </c>
      <c r="S21" s="3" t="s">
        <v>38</v>
      </c>
      <c r="T21" s="29">
        <f>F22</f>
        <v>100000000</v>
      </c>
      <c r="U21" s="10" t="s">
        <v>39</v>
      </c>
      <c r="V21" s="29">
        <f ca="1">N21*P21*R21+T21</f>
        <v>414712000</v>
      </c>
      <c r="X21"/>
      <c r="Y21"/>
      <c r="Z21"/>
    </row>
    <row r="22" spans="1:26" x14ac:dyDescent="0.25">
      <c r="A22"/>
      <c r="C22" s="17" t="s">
        <v>42</v>
      </c>
      <c r="D22" s="18"/>
      <c r="E22" s="18"/>
      <c r="F22" s="33">
        <v>100000000</v>
      </c>
      <c r="G22" s="34">
        <v>250</v>
      </c>
      <c r="H22" s="32">
        <v>0.75</v>
      </c>
      <c r="K22"/>
      <c r="L22" s="3" t="s">
        <v>2</v>
      </c>
      <c r="M22" s="26" t="s">
        <v>43</v>
      </c>
      <c r="N22" s="27">
        <f ca="1">G$10</f>
        <v>90000</v>
      </c>
      <c r="O22" s="3" t="s">
        <v>37</v>
      </c>
      <c r="P22" s="27">
        <f ca="1">G$11*G$12</f>
        <v>72850</v>
      </c>
      <c r="Q22" s="3" t="s">
        <v>37</v>
      </c>
      <c r="R22" s="28">
        <f ca="1">1/G23*D$14</f>
        <v>2.4E-2</v>
      </c>
      <c r="S22" s="3" t="s">
        <v>38</v>
      </c>
      <c r="T22" s="29">
        <f>F23</f>
        <v>150000000</v>
      </c>
      <c r="U22" s="10" t="s">
        <v>39</v>
      </c>
      <c r="V22" s="29">
        <f ca="1">N22*P22*R22+T22</f>
        <v>307356000</v>
      </c>
      <c r="X22"/>
      <c r="Y22"/>
      <c r="Z22"/>
    </row>
    <row r="23" spans="1:26" x14ac:dyDescent="0.25">
      <c r="C23" s="35" t="s">
        <v>57</v>
      </c>
      <c r="D23" s="23"/>
      <c r="E23" s="23"/>
      <c r="F23" s="36">
        <v>150000000</v>
      </c>
      <c r="G23" s="37">
        <v>500</v>
      </c>
      <c r="H23" s="38">
        <v>1</v>
      </c>
      <c r="K23"/>
      <c r="L23" s="3" t="s">
        <v>2</v>
      </c>
      <c r="X23"/>
      <c r="Y23"/>
      <c r="Z23"/>
    </row>
    <row r="24" spans="1:26" x14ac:dyDescent="0.25">
      <c r="K24"/>
      <c r="L24" s="3" t="s">
        <v>2</v>
      </c>
      <c r="M24" s="39" t="s">
        <v>45</v>
      </c>
      <c r="P24" s="2" t="str">
        <f ca="1">INDEX(M20:M22,MATCH(MIN(V20:V22),V20:V22,0))</f>
        <v>option 3</v>
      </c>
      <c r="X24"/>
      <c r="Y24"/>
      <c r="Z24"/>
    </row>
    <row r="25" spans="1:26" ht="15" customHeight="1" x14ac:dyDescent="0.25">
      <c r="A25" s="1" t="s">
        <v>52</v>
      </c>
      <c r="C25" s="40" t="s">
        <v>47</v>
      </c>
      <c r="K25"/>
      <c r="L25" s="3" t="s">
        <v>2</v>
      </c>
      <c r="M25" s="39" t="s">
        <v>48</v>
      </c>
      <c r="P25" s="2" t="str">
        <f>INDEX(M20:M22,MATCH(MAX(H21:H23),H21:H23,0))</f>
        <v>option 3</v>
      </c>
      <c r="X25"/>
      <c r="Y25"/>
      <c r="Z25"/>
    </row>
    <row r="26" spans="1:26" x14ac:dyDescent="0.25">
      <c r="K26"/>
      <c r="L26" s="3" t="s">
        <v>2</v>
      </c>
      <c r="X26"/>
    </row>
    <row r="27" spans="1:26" x14ac:dyDescent="0.25">
      <c r="C27" s="40" t="s">
        <v>49</v>
      </c>
      <c r="K27"/>
      <c r="L27" s="3" t="s">
        <v>2</v>
      </c>
      <c r="M27"/>
      <c r="N27"/>
      <c r="O27"/>
      <c r="P27"/>
      <c r="Q27"/>
      <c r="R27"/>
      <c r="S27"/>
      <c r="T27"/>
      <c r="U27"/>
      <c r="V27"/>
      <c r="W27"/>
      <c r="X27"/>
    </row>
    <row r="28" spans="1:26" x14ac:dyDescent="0.25">
      <c r="C28" s="1" t="s">
        <v>58</v>
      </c>
      <c r="K28"/>
      <c r="L28" s="3" t="s">
        <v>2</v>
      </c>
      <c r="M28"/>
      <c r="N28"/>
      <c r="O28"/>
      <c r="P28"/>
      <c r="Q28"/>
      <c r="R28"/>
      <c r="S28"/>
      <c r="T28"/>
      <c r="U28"/>
      <c r="V28"/>
      <c r="W28"/>
      <c r="X28"/>
    </row>
    <row r="29" spans="1:26" x14ac:dyDescent="0.25">
      <c r="A29"/>
      <c r="B29"/>
      <c r="D29" s="1"/>
      <c r="E29"/>
      <c r="F29"/>
      <c r="G29"/>
      <c r="H29"/>
      <c r="I29"/>
      <c r="J29"/>
      <c r="K29"/>
      <c r="L29" s="3" t="s">
        <v>2</v>
      </c>
      <c r="M29"/>
      <c r="N29"/>
      <c r="O29"/>
      <c r="P29"/>
      <c r="Q29"/>
      <c r="R29"/>
      <c r="S29"/>
      <c r="T29"/>
      <c r="U29"/>
      <c r="V29"/>
      <c r="W29"/>
      <c r="X29"/>
    </row>
    <row r="30" spans="1:26" x14ac:dyDescent="0.25">
      <c r="A30" s="49" t="s">
        <v>59</v>
      </c>
      <c r="B30"/>
      <c r="C30" s="50" t="s">
        <v>60</v>
      </c>
      <c r="D30"/>
      <c r="E30"/>
      <c r="F30"/>
      <c r="G30"/>
      <c r="H30"/>
      <c r="I30"/>
      <c r="J30"/>
      <c r="K30"/>
      <c r="L30" s="3" t="s">
        <v>2</v>
      </c>
      <c r="M30"/>
      <c r="N30"/>
      <c r="O30"/>
      <c r="P30"/>
      <c r="Q30"/>
      <c r="R30"/>
      <c r="S30"/>
      <c r="T30"/>
      <c r="U30"/>
      <c r="V30"/>
      <c r="W30"/>
      <c r="X30"/>
    </row>
    <row r="31" spans="1:26" x14ac:dyDescent="0.25">
      <c r="A31"/>
      <c r="B31"/>
      <c r="C31"/>
      <c r="D31"/>
      <c r="E31"/>
      <c r="F31"/>
      <c r="G31"/>
      <c r="H31"/>
      <c r="I31"/>
      <c r="J31"/>
      <c r="K31"/>
      <c r="L31" s="3" t="s">
        <v>2</v>
      </c>
      <c r="M31"/>
      <c r="N31"/>
      <c r="O31"/>
      <c r="P31"/>
      <c r="Q31"/>
      <c r="R31"/>
      <c r="S31"/>
      <c r="T31"/>
      <c r="U31"/>
      <c r="V31"/>
      <c r="W31"/>
      <c r="X31"/>
    </row>
    <row r="32" spans="1:26" x14ac:dyDescent="0.25">
      <c r="A32" s="45" t="s">
        <v>50</v>
      </c>
      <c r="B32" s="45" t="s">
        <v>50</v>
      </c>
      <c r="C32" s="45" t="s">
        <v>50</v>
      </c>
      <c r="D32" s="45" t="s">
        <v>50</v>
      </c>
      <c r="E32" s="45" t="s">
        <v>50</v>
      </c>
      <c r="F32" s="45" t="s">
        <v>50</v>
      </c>
      <c r="G32" s="45" t="s">
        <v>50</v>
      </c>
      <c r="H32" s="45" t="s">
        <v>50</v>
      </c>
      <c r="I32" s="45" t="s">
        <v>50</v>
      </c>
      <c r="J32" s="45" t="s">
        <v>50</v>
      </c>
      <c r="K32" s="45" t="s">
        <v>50</v>
      </c>
      <c r="L32" s="3" t="s">
        <v>2</v>
      </c>
      <c r="M32" s="45" t="s">
        <v>50</v>
      </c>
      <c r="N32" s="45" t="s">
        <v>50</v>
      </c>
      <c r="O32" s="45" t="s">
        <v>50</v>
      </c>
      <c r="P32" s="45" t="s">
        <v>50</v>
      </c>
      <c r="Q32" s="45" t="s">
        <v>50</v>
      </c>
      <c r="R32" s="45" t="s">
        <v>50</v>
      </c>
      <c r="S32" s="45" t="s">
        <v>50</v>
      </c>
      <c r="T32" s="45" t="s">
        <v>50</v>
      </c>
      <c r="U32" s="45" t="s">
        <v>50</v>
      </c>
      <c r="V32" s="45" t="s">
        <v>50</v>
      </c>
      <c r="W32" s="45" t="s">
        <v>50</v>
      </c>
      <c r="X32" s="45" t="s">
        <v>50</v>
      </c>
      <c r="Y32" s="45" t="s">
        <v>50</v>
      </c>
    </row>
    <row r="33" spans="1:24" x14ac:dyDescent="0.25">
      <c r="A33"/>
      <c r="B33"/>
      <c r="C33"/>
      <c r="D33"/>
      <c r="E33"/>
      <c r="F33"/>
      <c r="G33"/>
      <c r="H33"/>
      <c r="I33"/>
      <c r="J33"/>
      <c r="K33"/>
      <c r="L33" s="3" t="s">
        <v>2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5">
      <c r="C34" s="46" t="s">
        <v>51</v>
      </c>
      <c r="D34" s="47"/>
      <c r="E34" s="47"/>
      <c r="F34" s="47"/>
      <c r="G34" s="48"/>
      <c r="L34" s="3" t="s">
        <v>2</v>
      </c>
    </row>
    <row r="35" spans="1:24" x14ac:dyDescent="0.25">
      <c r="L35" s="3" t="s">
        <v>2</v>
      </c>
    </row>
    <row r="36" spans="1:24" x14ac:dyDescent="0.25">
      <c r="A36" s="1" t="s">
        <v>13</v>
      </c>
      <c r="C36" s="2" t="s">
        <v>14</v>
      </c>
      <c r="G36" s="41">
        <v>10000</v>
      </c>
      <c r="L36" s="3" t="s">
        <v>2</v>
      </c>
    </row>
    <row r="37" spans="1:24" x14ac:dyDescent="0.25">
      <c r="A37"/>
      <c r="C37" s="2" t="s">
        <v>16</v>
      </c>
      <c r="G37" s="42">
        <v>500000</v>
      </c>
      <c r="L37" s="3" t="s">
        <v>2</v>
      </c>
    </row>
    <row r="38" spans="1:24" x14ac:dyDescent="0.25">
      <c r="A38"/>
      <c r="C38" s="2" t="s">
        <v>18</v>
      </c>
      <c r="G38" s="43">
        <v>0.25</v>
      </c>
      <c r="L38" s="3" t="s">
        <v>2</v>
      </c>
    </row>
    <row r="39" spans="1:24" x14ac:dyDescent="0.25">
      <c r="L39" s="3" t="s">
        <v>2</v>
      </c>
    </row>
    <row r="40" spans="1:24" x14ac:dyDescent="0.25">
      <c r="C40" s="2" t="s">
        <v>20</v>
      </c>
      <c r="D40" s="44">
        <v>5</v>
      </c>
      <c r="E40" s="2" t="s">
        <v>21</v>
      </c>
      <c r="L40" s="3" t="s">
        <v>2</v>
      </c>
    </row>
    <row r="41" spans="1:24" x14ac:dyDescent="0.25">
      <c r="L41" s="3" t="s">
        <v>2</v>
      </c>
    </row>
    <row r="42" spans="1:24" x14ac:dyDescent="0.25">
      <c r="A42"/>
      <c r="C42" s="1" t="s">
        <v>23</v>
      </c>
      <c r="D42" s="2" t="s">
        <v>24</v>
      </c>
      <c r="F42" s="10"/>
      <c r="L42" s="3" t="s">
        <v>2</v>
      </c>
    </row>
    <row r="43" spans="1:24" x14ac:dyDescent="0.25">
      <c r="A43"/>
      <c r="L43" s="3" t="s">
        <v>2</v>
      </c>
    </row>
    <row r="44" spans="1:24" x14ac:dyDescent="0.25">
      <c r="A44"/>
      <c r="C44" s="13"/>
      <c r="D44" s="14"/>
      <c r="E44" s="14"/>
      <c r="F44" s="15"/>
      <c r="G44" s="16" t="s">
        <v>25</v>
      </c>
      <c r="H44" s="16"/>
      <c r="L44" s="3" t="s">
        <v>2</v>
      </c>
    </row>
    <row r="45" spans="1:24" x14ac:dyDescent="0.25">
      <c r="A45"/>
      <c r="C45" s="17"/>
      <c r="D45" s="18"/>
      <c r="E45" s="18"/>
      <c r="F45" s="19" t="s">
        <v>26</v>
      </c>
      <c r="G45" s="20" t="s">
        <v>27</v>
      </c>
      <c r="H45" s="20" t="s">
        <v>28</v>
      </c>
      <c r="L45" s="3" t="s">
        <v>2</v>
      </c>
    </row>
    <row r="46" spans="1:24" x14ac:dyDescent="0.25">
      <c r="A46"/>
      <c r="C46" s="22" t="s">
        <v>32</v>
      </c>
      <c r="D46" s="23"/>
      <c r="E46" s="23"/>
      <c r="F46" s="24" t="s">
        <v>33</v>
      </c>
      <c r="G46" s="25" t="s">
        <v>34</v>
      </c>
      <c r="H46" s="25" t="s">
        <v>35</v>
      </c>
      <c r="L46" s="3" t="s">
        <v>2</v>
      </c>
    </row>
    <row r="47" spans="1:24" x14ac:dyDescent="0.25">
      <c r="A47"/>
      <c r="C47" s="17" t="s">
        <v>40</v>
      </c>
      <c r="D47" s="18"/>
      <c r="E47" s="18"/>
      <c r="F47" s="30">
        <v>0</v>
      </c>
      <c r="G47" s="31">
        <v>50</v>
      </c>
      <c r="H47" s="32">
        <v>0.5</v>
      </c>
      <c r="L47" s="3" t="s">
        <v>2</v>
      </c>
    </row>
    <row r="48" spans="1:24" x14ac:dyDescent="0.25">
      <c r="A48"/>
      <c r="C48" s="17" t="s">
        <v>42</v>
      </c>
      <c r="D48" s="18"/>
      <c r="E48" s="18"/>
      <c r="F48" s="33">
        <v>100000000</v>
      </c>
      <c r="G48" s="34">
        <v>250</v>
      </c>
      <c r="H48" s="32">
        <v>0.75</v>
      </c>
      <c r="L48" s="3" t="s">
        <v>2</v>
      </c>
    </row>
    <row r="49" spans="1:12" x14ac:dyDescent="0.25">
      <c r="C49" s="35" t="s">
        <v>44</v>
      </c>
      <c r="D49" s="23"/>
      <c r="E49" s="23"/>
      <c r="F49" s="36">
        <v>150000000</v>
      </c>
      <c r="G49" s="37">
        <v>500</v>
      </c>
      <c r="H49" s="38">
        <v>1</v>
      </c>
      <c r="L49" s="3" t="s">
        <v>2</v>
      </c>
    </row>
    <row r="50" spans="1:12" x14ac:dyDescent="0.25">
      <c r="L50" s="3" t="s">
        <v>2</v>
      </c>
    </row>
    <row r="51" spans="1:12" x14ac:dyDescent="0.25">
      <c r="A51" s="1" t="s">
        <v>46</v>
      </c>
      <c r="C51" s="40" t="s">
        <v>47</v>
      </c>
      <c r="L51" s="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2018-07-03T15:32:13Z</dcterms:created>
  <dcterms:modified xsi:type="dcterms:W3CDTF">2018-07-04T13:44:10Z</dcterms:modified>
</cp:coreProperties>
</file>